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T:\Нефтиса\Управление по региональной политике и социальным вопросам\Тендеры\2026\Самараинвестнефть\240626 ПНГ 1\"/>
    </mc:Choice>
  </mc:AlternateContent>
  <xr:revisionPtr revIDLastSave="0" documentId="13_ncr:1_{A5CA6905-47E0-4B20-AF14-D59984695103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3.1" sheetId="7" r:id="rId1"/>
    <sheet name="3.2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41" i="7" l="1"/>
  <c r="H135" i="7"/>
  <c r="H136" i="7"/>
  <c r="H137" i="7"/>
  <c r="H138" i="7"/>
  <c r="H134" i="7"/>
  <c r="H131" i="7"/>
  <c r="H128" i="7"/>
  <c r="H125" i="7"/>
  <c r="H122" i="7"/>
  <c r="H117" i="7"/>
  <c r="H118" i="7"/>
  <c r="H119" i="7"/>
  <c r="H116" i="7"/>
  <c r="H103" i="7"/>
  <c r="H104" i="7"/>
  <c r="H105" i="7"/>
  <c r="H106" i="7"/>
  <c r="H107" i="7"/>
  <c r="H108" i="7"/>
  <c r="H109" i="7"/>
  <c r="H110" i="7"/>
  <c r="H111" i="7"/>
  <c r="H112" i="7"/>
  <c r="H113" i="7"/>
  <c r="H102" i="7"/>
  <c r="H98" i="7"/>
  <c r="H99" i="7"/>
  <c r="H97" i="7"/>
  <c r="H89" i="7"/>
  <c r="H90" i="7"/>
  <c r="H91" i="7"/>
  <c r="H92" i="7"/>
  <c r="H93" i="7"/>
  <c r="H94" i="7"/>
  <c r="H88" i="7"/>
  <c r="H77" i="7"/>
  <c r="H78" i="7"/>
  <c r="H79" i="7"/>
  <c r="H80" i="7"/>
  <c r="H81" i="7"/>
  <c r="H82" i="7"/>
  <c r="H83" i="7"/>
  <c r="H84" i="7"/>
  <c r="H85" i="7"/>
  <c r="H76" i="7"/>
  <c r="H69" i="7"/>
  <c r="H70" i="7"/>
  <c r="H71" i="7"/>
  <c r="H72" i="7"/>
  <c r="H73" i="7"/>
  <c r="H68" i="7"/>
  <c r="H62" i="7"/>
  <c r="H63" i="7"/>
  <c r="H64" i="7"/>
  <c r="H65" i="7"/>
  <c r="H61" i="7"/>
  <c r="H58" i="7"/>
  <c r="H57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23" i="7"/>
  <c r="H11" i="7"/>
  <c r="H12" i="7"/>
  <c r="H13" i="7"/>
  <c r="H14" i="7"/>
  <c r="H15" i="7"/>
  <c r="H16" i="7"/>
  <c r="H17" i="7"/>
  <c r="H18" i="7"/>
  <c r="H19" i="7"/>
  <c r="H20" i="7"/>
  <c r="H10" i="7"/>
  <c r="K141" i="7" l="1"/>
  <c r="K142" i="7" s="1"/>
  <c r="K98" i="7" l="1"/>
  <c r="K97" i="7"/>
  <c r="K76" i="7"/>
  <c r="K77" i="7"/>
  <c r="K78" i="7"/>
  <c r="K79" i="7"/>
  <c r="K80" i="7"/>
  <c r="K81" i="7"/>
  <c r="K82" i="7"/>
  <c r="K83" i="7"/>
  <c r="K84" i="7"/>
  <c r="K128" i="7"/>
  <c r="K129" i="7" s="1"/>
  <c r="K125" i="7"/>
  <c r="K126" i="7" s="1"/>
  <c r="K122" i="7"/>
  <c r="K123" i="7" s="1"/>
  <c r="K116" i="7"/>
  <c r="K117" i="7"/>
  <c r="K118" i="7"/>
  <c r="K102" i="7"/>
  <c r="K103" i="7"/>
  <c r="K104" i="7"/>
  <c r="K105" i="7"/>
  <c r="K106" i="7"/>
  <c r="K107" i="7"/>
  <c r="K108" i="7"/>
  <c r="K109" i="7"/>
  <c r="K110" i="7"/>
  <c r="K111" i="7"/>
  <c r="K112" i="7"/>
  <c r="K88" i="7"/>
  <c r="K89" i="7"/>
  <c r="K90" i="7"/>
  <c r="K91" i="7"/>
  <c r="K92" i="7"/>
  <c r="K93" i="7"/>
  <c r="K69" i="7"/>
  <c r="K70" i="7"/>
  <c r="K71" i="7"/>
  <c r="K72" i="7"/>
  <c r="K73" i="7"/>
  <c r="K68" i="7"/>
  <c r="K61" i="7"/>
  <c r="K62" i="7"/>
  <c r="K63" i="7"/>
  <c r="K64" i="7"/>
  <c r="K57" i="7"/>
  <c r="K59" i="7" s="1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10" i="7"/>
  <c r="K11" i="7"/>
  <c r="K138" i="7"/>
  <c r="K137" i="7"/>
  <c r="K136" i="7"/>
  <c r="K135" i="7"/>
  <c r="K134" i="7"/>
  <c r="K131" i="7"/>
  <c r="K132" i="7" s="1"/>
  <c r="K119" i="7"/>
  <c r="K113" i="7"/>
  <c r="K99" i="7"/>
  <c r="K94" i="7"/>
  <c r="K85" i="7"/>
  <c r="K65" i="7"/>
  <c r="K58" i="7"/>
  <c r="K54" i="7"/>
  <c r="K53" i="7"/>
  <c r="K52" i="7"/>
  <c r="K51" i="7"/>
  <c r="K50" i="7"/>
  <c r="K49" i="7"/>
  <c r="K48" i="7"/>
  <c r="K47" i="7"/>
  <c r="K46" i="7"/>
  <c r="K45" i="7"/>
  <c r="K44" i="7"/>
  <c r="K20" i="7"/>
  <c r="K19" i="7"/>
  <c r="K18" i="7"/>
  <c r="K17" i="7"/>
  <c r="K16" i="7"/>
  <c r="K15" i="7"/>
  <c r="K14" i="7"/>
  <c r="K13" i="7"/>
  <c r="K12" i="7"/>
  <c r="K21" i="7" l="1"/>
  <c r="K66" i="7"/>
  <c r="K114" i="7"/>
  <c r="K86" i="7"/>
  <c r="K120" i="7"/>
  <c r="K100" i="7"/>
  <c r="K139" i="7"/>
  <c r="K74" i="7"/>
  <c r="K95" i="7"/>
  <c r="K55" i="7"/>
  <c r="K143" i="7" l="1"/>
  <c r="K145" i="7" s="1"/>
  <c r="D29" i="6"/>
  <c r="E28" i="6"/>
  <c r="E27" i="6"/>
  <c r="E26" i="6"/>
  <c r="E25" i="6"/>
  <c r="E24" i="6"/>
  <c r="E23" i="6"/>
  <c r="E29" i="6" s="1"/>
  <c r="C14" i="6"/>
  <c r="C13" i="6"/>
  <c r="C12" i="6" s="1"/>
  <c r="C8" i="6"/>
  <c r="C6" i="6"/>
  <c r="C18" i="6" l="1"/>
  <c r="C19" i="6" s="1"/>
</calcChain>
</file>

<file path=xl/sharedStrings.xml><?xml version="1.0" encoding="utf-8"?>
<sst xmlns="http://schemas.openxmlformats.org/spreadsheetml/2006/main" count="416" uniqueCount="184">
  <si>
    <t>№ п/п</t>
  </si>
  <si>
    <t>Ед. изм.</t>
  </si>
  <si>
    <t>Кол-во</t>
  </si>
  <si>
    <t>ЭПБ</t>
  </si>
  <si>
    <t>Вид услуг</t>
  </si>
  <si>
    <t>Наименование</t>
  </si>
  <si>
    <t>шт</t>
  </si>
  <si>
    <t>м</t>
  </si>
  <si>
    <t>Стоимость без НДС; руб.</t>
  </si>
  <si>
    <t>Приложение 3.2</t>
  </si>
  <si>
    <t>КАЛЬКУЛЯЦИЯ ЗАТРАТ</t>
  </si>
  <si>
    <t>Статьи затрат</t>
  </si>
  <si>
    <t>Прямые затраты, в т.ч.:</t>
  </si>
  <si>
    <t>Заработная плата основного персонала*</t>
  </si>
  <si>
    <r>
      <t>Начисления на заработную плату (</t>
    </r>
    <r>
      <rPr>
        <sz val="12"/>
        <color rgb="FFFF0000"/>
        <rFont val="Times New Roman"/>
        <family val="1"/>
        <charset val="204"/>
      </rPr>
      <t>указать</t>
    </r>
    <r>
      <rPr>
        <sz val="12"/>
        <rFont val="Times New Roman"/>
        <family val="1"/>
        <charset val="204"/>
      </rPr>
      <t>% от п.1.1)</t>
    </r>
  </si>
  <si>
    <r>
      <t>Коммуникационные расходы (связь)</t>
    </r>
    <r>
      <rPr>
        <sz val="12"/>
        <color rgb="FFFF0000"/>
        <rFont val="Times New Roman"/>
        <family val="1"/>
        <charset val="204"/>
      </rPr>
      <t>(предоставить расшифровку)</t>
    </r>
  </si>
  <si>
    <r>
      <t xml:space="preserve">Амортизация </t>
    </r>
    <r>
      <rPr>
        <sz val="12"/>
        <color rgb="FFFF0000"/>
        <rFont val="Times New Roman"/>
        <family val="1"/>
        <charset val="204"/>
      </rPr>
      <t>(предоставить расшифровку)</t>
    </r>
  </si>
  <si>
    <t>1.5.</t>
  </si>
  <si>
    <r>
      <t xml:space="preserve">Материальные затраты </t>
    </r>
    <r>
      <rPr>
        <sz val="12"/>
        <color rgb="FFFF0000"/>
        <rFont val="Times New Roman"/>
        <family val="1"/>
        <charset val="204"/>
      </rPr>
      <t>(предоставить расшифровку)</t>
    </r>
  </si>
  <si>
    <t>Накладные/косвенные затраты (непосредственно не связанные с процессом оказания услуг), в т. ч.:</t>
  </si>
  <si>
    <t>2.1</t>
  </si>
  <si>
    <t>административно-управленческие расходы</t>
  </si>
  <si>
    <t>2.2</t>
  </si>
  <si>
    <t>общехозяйственные расходы</t>
  </si>
  <si>
    <t>2.3</t>
  </si>
  <si>
    <t xml:space="preserve">указать </t>
  </si>
  <si>
    <t>-</t>
  </si>
  <si>
    <t>2.4</t>
  </si>
  <si>
    <t>…</t>
  </si>
  <si>
    <t>2.5</t>
  </si>
  <si>
    <r>
      <t xml:space="preserve">Прибыль ( </t>
    </r>
    <r>
      <rPr>
        <b/>
        <sz val="12"/>
        <color rgb="FFFF0000"/>
        <rFont val="Times New Roman"/>
        <family val="1"/>
        <charset val="204"/>
      </rPr>
      <t>указать</t>
    </r>
    <r>
      <rPr>
        <b/>
        <sz val="12"/>
        <rFont val="Times New Roman"/>
        <family val="1"/>
        <charset val="204"/>
      </rPr>
      <t xml:space="preserve"> %)</t>
    </r>
  </si>
  <si>
    <t>ИТОГО без НДС</t>
  </si>
  <si>
    <t>* Расчет заработной платы основного персонала</t>
  </si>
  <si>
    <t>Должность</t>
  </si>
  <si>
    <t>Ставка; руб.</t>
  </si>
  <si>
    <t>Трудозатраты; рабочих дней</t>
  </si>
  <si>
    <t xml:space="preserve">Стоимость; руб. </t>
  </si>
  <si>
    <t>Руководитель отдела (эксперт)</t>
  </si>
  <si>
    <t>Ведущий инженер (эксперт)</t>
  </si>
  <si>
    <t>Инженер</t>
  </si>
  <si>
    <t>Нормоконтролер</t>
  </si>
  <si>
    <t>Техник</t>
  </si>
  <si>
    <t>6.</t>
  </si>
  <si>
    <t>ИТОГО:</t>
  </si>
  <si>
    <t>Х</t>
  </si>
  <si>
    <t>(Фамилия И.О.)</t>
  </si>
  <si>
    <t>подпись, печать</t>
  </si>
  <si>
    <t>Приложение 3.1</t>
  </si>
  <si>
    <t xml:space="preserve">Производственная программа  по проведению экспертизы промышленной безопасности  технических устройств, расположенных на опасных производственных объектах АО «Самараинвестнефть», в 2027 году                                                                                                                  </t>
  </si>
  <si>
    <t>Заводской № 
(при наличии)</t>
  </si>
  <si>
    <t xml:space="preserve">Дата предоставления заключения ЭПБ </t>
  </si>
  <si>
    <t>1. УПН Шунгутское месторождение</t>
  </si>
  <si>
    <t>РВС-400 м3</t>
  </si>
  <si>
    <t>РВС-1000 м3</t>
  </si>
  <si>
    <t>Трубопровод с РВС №3,4 до АСН-1,2</t>
  </si>
  <si>
    <t>Трубопровод от РВС №2 до ЗКЛ №91</t>
  </si>
  <si>
    <t>Вход нефти от ЗКЛ №2 до РВС №1</t>
  </si>
  <si>
    <t>Трубопровод от п/п-1,2,3 до ЗКЛ №175</t>
  </si>
  <si>
    <t>Газопровод высокого давления от точки врезки до РДГ-50 (ШУРГ №73)</t>
  </si>
  <si>
    <t>Газопровод среднего давления от РДГ-50 (ШУРГ №73) до РДМК-400 (ШУРГ №73)</t>
  </si>
  <si>
    <t>Газопровод низкого давления от ШУРГ №74 до котельной ХАЛ, операторной ЦДНГ</t>
  </si>
  <si>
    <t>Газопровод среднего давления от УУГ до площадки ПНПТ</t>
  </si>
  <si>
    <t>Трубопровод от артезианской скважины до водонапорной башни</t>
  </si>
  <si>
    <t>2. Шунгутское месторождение</t>
  </si>
  <si>
    <t>Станок-качалка СКДР-6-3-5,6-63ШЗИ-15-1000У1 на скв.№3</t>
  </si>
  <si>
    <t>Станок-качалка СКН-5 - 3015 на скв.№4</t>
  </si>
  <si>
    <t>Станок-качалка СКД 6 - 2,5 - 2800 на скв.№16</t>
  </si>
  <si>
    <t>б/н</t>
  </si>
  <si>
    <t>Станок-качалка СКН-5 - 3015 на скв.№9</t>
  </si>
  <si>
    <t xml:space="preserve"> Станок-качалка СКДР-6-3-4,5-63Ш3И на скв.№12</t>
  </si>
  <si>
    <t>Станок-качалка ПШГН-8- 3,0 - 4000 на скв.№102</t>
  </si>
  <si>
    <t>Станок-качалка СКДР-6-3-4,5-63ШЗИ-15-1000У на скв.№103</t>
  </si>
  <si>
    <t>03</t>
  </si>
  <si>
    <t>Станок-качалка СКН-5-3015 на скв.№104</t>
  </si>
  <si>
    <t>Станок-качалка СКД - 6 - 2,5 - 2800 на скв.№106</t>
  </si>
  <si>
    <t>Станок-качалка ПШГН-6 - 3,0 - 4000 на скв.№107</t>
  </si>
  <si>
    <t>Станок-качалка СКДР-6 -2,5 - 2800 на скв.№110</t>
  </si>
  <si>
    <t>Станок-качалка СКДР8-3-3,5-63ШЗИ-18,5-1000У на скв.№111</t>
  </si>
  <si>
    <t>Станок-качалка СКД 6 - 2,5 - 2800 на скв.№115</t>
  </si>
  <si>
    <t>Станок-качалка СКН-5 - 3015 на скв.№117</t>
  </si>
  <si>
    <t>Станок-качалка СКН-5 - 3015 на скв.№120</t>
  </si>
  <si>
    <t>Станок-качалка СКД-6-2,5-2800 на скв.№122</t>
  </si>
  <si>
    <t>Станок-качалка ПШГН-8- 3,0 - 4000 на скв.№146</t>
  </si>
  <si>
    <t>Станок-качалка ПШГН6 - 3,0 - 3500-01 на скв.№148</t>
  </si>
  <si>
    <t>Выкидной трубопровод от скв.409 до ПУЗ №11</t>
  </si>
  <si>
    <t>Выкидной трубопровод от скв.123 до т.вр.</t>
  </si>
  <si>
    <t>Нефтегазосборный трубопровод (скв.№200,139,148,109,106,110, 147,150)-   ПУЗ №8</t>
  </si>
  <si>
    <t>Водовод от УПН до скв.101</t>
  </si>
  <si>
    <t>Водовод от скв.101 до скв.108</t>
  </si>
  <si>
    <t>Водовод от скв.108 до скв.113</t>
  </si>
  <si>
    <t>Водовод от скв.139 до ПУЗ</t>
  </si>
  <si>
    <t>Водовод от ПУЗ до скв.112</t>
  </si>
  <si>
    <t>Водовод от скв.20 до скв.113</t>
  </si>
  <si>
    <t>Водовод от скв.20 до скв.2</t>
  </si>
  <si>
    <t>Водовод от скв.157 до скв.112</t>
  </si>
  <si>
    <t>Водовод от скв.139 до скв.6</t>
  </si>
  <si>
    <t>Водовод от скв.7 до скв.112</t>
  </si>
  <si>
    <t>Водовод от скв.8 до скв.108</t>
  </si>
  <si>
    <t>3. ПНН БузБашское месторождение</t>
  </si>
  <si>
    <t>Буферная емкость РГС-80№1</t>
  </si>
  <si>
    <t>Дренажная линия ФС-ЕПФС                 (транспортировка продукции из факельного сепаратора в подземную емкость факельного сепаратора)</t>
  </si>
  <si>
    <t>4. Бузбашское месторождение</t>
  </si>
  <si>
    <t>Станок-качалка СКДР-6-3-3,1-90ШЗИ-11-1000У на скв.№7</t>
  </si>
  <si>
    <t>Станок-качалка ПШГН6 - 3-3500 -0 на скв.№4</t>
  </si>
  <si>
    <t>Выкидной трубопровод от скв.4 до ПУЗ 1</t>
  </si>
  <si>
    <t>Выкидной трубопровод от скв.7 до ПУЗ 1</t>
  </si>
  <si>
    <t>Нефтегазосборный трубопровод от ПУЗ №1 до ЦПС</t>
  </si>
  <si>
    <t>5. Валентиновское месторождение</t>
  </si>
  <si>
    <t>Станок-качалка СКДР-6,1 -3,0-3-63ШЗ на скв.№26</t>
  </si>
  <si>
    <t>Станок-качалка СКДР6 - 2,5 - 2800 на скв.22</t>
  </si>
  <si>
    <t>Станок-качалка СКДР-6-3-2,5-90ШЗР-11-1000У1 на скв.25</t>
  </si>
  <si>
    <t>Станок-качалка СКДР-6-3-3,1-90ШЗИ-11-1000У на скв.№23</t>
  </si>
  <si>
    <t>096</t>
  </si>
  <si>
    <t>Арматура фонтанная АУШГН-50х140 инв.№1960, скв.№19</t>
  </si>
  <si>
    <t>инв.№1960</t>
  </si>
  <si>
    <t>Арматура фонтанная АУШГН-50х140 инв.№2533, скв.№27</t>
  </si>
  <si>
    <t>инв.№2533</t>
  </si>
  <si>
    <t>6. Чесноковское месторождение</t>
  </si>
  <si>
    <t xml:space="preserve">Станок-качалка СКД 6 - 2,5 - 2800 на скв.2 </t>
  </si>
  <si>
    <t>Станок-качалка СКД 6 - 2,5 - 2800 на скв.7</t>
  </si>
  <si>
    <t>Станок-качалка СКД 6 - 2,5 - 2800 на скв.13</t>
  </si>
  <si>
    <t>Станок-качалка ПШГН6 - 3 - 3500-01 на скв.20</t>
  </si>
  <si>
    <t>Станок-качалка ПШГН6 - 3,0 - 3500-01 на скв.22</t>
  </si>
  <si>
    <t>Выкидной трубопровод от скв.5 до т.вр.</t>
  </si>
  <si>
    <t>Выкидной трубопровод от скв.2 до т.вр.</t>
  </si>
  <si>
    <t>Нефтегазосборный трубопровод от (скв.№20,22) - т.вр.</t>
  </si>
  <si>
    <t>Нефтегазосборный трубопровод от скв. 13 (скв.№20,22) до т.в.</t>
  </si>
  <si>
    <t>Нефтегазосборный трубопровод от ПУЗ №1 до ПСН</t>
  </si>
  <si>
    <t>7. Крепостное  месторождение</t>
  </si>
  <si>
    <t>Станок-качалка СКДР6-3-5,6-63ШЗИ-15-1000У1 на скв.154</t>
  </si>
  <si>
    <t>Арматура фонтанная АФК1Ш-65х21К2М4 зав.№420, инв.№6452, скв.№150</t>
  </si>
  <si>
    <t>Арматура фонтанная АШК-65х21К1М3 зав.№448, инв.№7279, скв.№168</t>
  </si>
  <si>
    <t>Выкидной трубопровод от скв.150 до АГЗУ</t>
  </si>
  <si>
    <t>Выкидной трубопровод от скв.151 до АГЗУ</t>
  </si>
  <si>
    <t>Выкидной трубопровод от скв.153 до т.вр. скв.168</t>
  </si>
  <si>
    <t>Нефтегазосборный трубопровод от АГЗУ до т.вр.( УЗШ-ПНН )</t>
  </si>
  <si>
    <t>8. ПНН Южно - Золотаревское  месторождение</t>
  </si>
  <si>
    <t>Сепаратор нефтегазовый типа ГЭЭ</t>
  </si>
  <si>
    <t>Трубопровод разгазированной нефти от насосного блока №2 до аварийного резервуара РВС-1000</t>
  </si>
  <si>
    <t>Дренаж в Е-5 ( от КЗОУ)</t>
  </si>
  <si>
    <t>9. Южно-Золотаревское месторождение</t>
  </si>
  <si>
    <t>Станок-качалка ПШГН 8-3-5500-01 на скв.263</t>
  </si>
  <si>
    <t>Арматура фонтанная АФК1Ш-65х21К2М4 зав.№391, инв.№6393, скв.№318</t>
  </si>
  <si>
    <t>Выкидной трубопровод от скв.251 до АГЗУ №2</t>
  </si>
  <si>
    <t>Выкидной трубопровод от скв.271 до АГЗУ№1</t>
  </si>
  <si>
    <t>Выкидной трубопровод от скв.272 до АГЗУ№1</t>
  </si>
  <si>
    <t>Выкидной трубопровод от скв.295 до АГЗУ№1</t>
  </si>
  <si>
    <t>Выкидной трубопровод от скв.310 до АГЗУ №2</t>
  </si>
  <si>
    <t>Выкидной трубопровод от скв.318 до АГЗУ№1</t>
  </si>
  <si>
    <t>Выкидной трубопровод от скв.321 до АГЗУ№2</t>
  </si>
  <si>
    <t>Нефтегазосборный трубопровод от АГЗУ №2 до АГЗУ №1</t>
  </si>
  <si>
    <t>Нефтегазосборный трубопровод от АГЗУ №200 до ПНН (старый коллектор)</t>
  </si>
  <si>
    <t>Нефтегазосборный трубопровод от АГЗУ №201 до ПНН (новый коллектор)</t>
  </si>
  <si>
    <t>10. Вербовское  месторождение</t>
  </si>
  <si>
    <t>Станок-качалка СКД 6 - 2,5 - 2800 на скв.123</t>
  </si>
  <si>
    <t>Станок-качалка СКДР8-3-5,0-63Ш3И-18,5-1000У1 на скв.124</t>
  </si>
  <si>
    <t>Водовод от ПНН Чесноковского м.р до ГНУ скв.125</t>
  </si>
  <si>
    <t>Водовод от ГНУ до скв.125</t>
  </si>
  <si>
    <t>11.Михайловское   месторождение</t>
  </si>
  <si>
    <t>Станок-качалка СКДР6-3-5,6-63ШЗИ-15-1000У на скв.60</t>
  </si>
  <si>
    <t>12.Вольницкое   месторождение</t>
  </si>
  <si>
    <t>Станок-качалка СКДР-6-3-2,5-2800 на скв.51</t>
  </si>
  <si>
    <t>13. Северо-Успенское месторождение</t>
  </si>
  <si>
    <t>Арматура фонтанная АФК1-65х21К2М4 зав.№300, инв.№6490, скв.№103</t>
  </si>
  <si>
    <t>14. Северо-Базарное месторождение</t>
  </si>
  <si>
    <t>Выкидной трубопровод от скв.42 до АГЗУ</t>
  </si>
  <si>
    <t>15. ПНН Чесноковского месторождения</t>
  </si>
  <si>
    <t>Вход жидкости в Е-1 - Е-2</t>
  </si>
  <si>
    <t>Дренажная линия</t>
  </si>
  <si>
    <t>Линия сброса попутного газа из РГС</t>
  </si>
  <si>
    <t>Линия сброса попутного газа на свечу рассеивания</t>
  </si>
  <si>
    <t>Дренаж  в ЕП-4 (от КПОУ)</t>
  </si>
  <si>
    <t>Цена за еденицу, без НДС, руб.</t>
  </si>
  <si>
    <t>Итого без НДС, руб.</t>
  </si>
  <si>
    <t>Итого с НДС, руб.</t>
  </si>
  <si>
    <t>НДС, руб</t>
  </si>
  <si>
    <t>(Ф. И.О.)</t>
  </si>
  <si>
    <t xml:space="preserve"> на оказание услуг по проведению экспертизы промышленной безопасности  технических устройств, расположенных на опасных производственных объектах АО «Самараинвестнефть», в 2027 году             </t>
  </si>
  <si>
    <t>16. ПСП Калиновый Ключ</t>
  </si>
  <si>
    <t>Индикатор фазового состояния ИФС-1В-700М</t>
  </si>
  <si>
    <t>Дата проведения последней ЭПБ</t>
  </si>
  <si>
    <t>Период проведения ЭПБ в 2027г</t>
  </si>
  <si>
    <t>Вновь</t>
  </si>
  <si>
    <t>вновь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</si>
</sst>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9]mmmm\ yyyy;@"/>
    <numFmt numFmtId="165" formatCode="d/m;@"/>
    <numFmt numFmtId="166" formatCode="dd/mm/yy;@"/>
  </numFmts>
  <fonts count="3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Helv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Arial Cyr"/>
      <family val="2"/>
      <charset val="204"/>
    </font>
    <font>
      <sz val="9"/>
      <color theme="1"/>
      <name val="Arial Cyr"/>
      <family val="2"/>
      <charset val="204"/>
    </font>
    <font>
      <sz val="10"/>
      <color theme="1"/>
      <name val="Arial Cyr"/>
      <family val="2"/>
      <charset val="204"/>
    </font>
    <font>
      <sz val="9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</cellStyleXfs>
  <cellXfs count="112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Fill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8" fillId="0" borderId="0" xfId="0" applyFont="1" applyFill="1" applyAlignment="1">
      <alignment horizontal="left"/>
    </xf>
    <xf numFmtId="0" fontId="10" fillId="0" borderId="0" xfId="0" applyFont="1" applyFill="1" applyAlignment="1">
      <alignment vertical="center"/>
    </xf>
    <xf numFmtId="0" fontId="10" fillId="0" borderId="0" xfId="0" applyFont="1" applyFill="1"/>
    <xf numFmtId="0" fontId="11" fillId="0" borderId="0" xfId="0" applyFont="1"/>
    <xf numFmtId="0" fontId="12" fillId="0" borderId="0" xfId="0" applyFont="1" applyAlignment="1">
      <alignment vertical="top" wrapTex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4" fontId="11" fillId="0" borderId="0" xfId="0" applyNumberFormat="1" applyFont="1"/>
    <xf numFmtId="165" fontId="11" fillId="0" borderId="1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 applyBorder="1"/>
    <xf numFmtId="49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" fontId="11" fillId="0" borderId="0" xfId="0" applyNumberFormat="1" applyFont="1" applyBorder="1" applyAlignment="1"/>
    <xf numFmtId="0" fontId="15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/>
    <xf numFmtId="4" fontId="11" fillId="0" borderId="5" xfId="0" applyNumberFormat="1" applyFont="1" applyBorder="1" applyAlignment="1">
      <alignment horizontal="center"/>
    </xf>
    <xf numFmtId="3" fontId="11" fillId="0" borderId="5" xfId="0" applyNumberFormat="1" applyFont="1" applyBorder="1" applyAlignment="1">
      <alignment horizontal="center"/>
    </xf>
    <xf numFmtId="4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right"/>
    </xf>
    <xf numFmtId="3" fontId="12" fillId="0" borderId="1" xfId="0" applyNumberFormat="1" applyFont="1" applyBorder="1" applyAlignment="1">
      <alignment horizontal="center"/>
    </xf>
    <xf numFmtId="4" fontId="12" fillId="0" borderId="1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2" fontId="12" fillId="0" borderId="0" xfId="0" applyNumberFormat="1" applyFont="1" applyBorder="1" applyAlignment="1">
      <alignment horizontal="center"/>
    </xf>
    <xf numFmtId="0" fontId="12" fillId="0" borderId="0" xfId="0" applyFont="1" applyAlignment="1"/>
    <xf numFmtId="0" fontId="12" fillId="0" borderId="0" xfId="0" applyFont="1"/>
    <xf numFmtId="0" fontId="11" fillId="0" borderId="0" xfId="0" applyFont="1" applyAlignment="1">
      <alignment horizontal="right"/>
    </xf>
    <xf numFmtId="0" fontId="11" fillId="0" borderId="0" xfId="0" applyFont="1" applyAlignment="1"/>
    <xf numFmtId="0" fontId="3" fillId="0" borderId="0" xfId="0" applyFont="1"/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164" fontId="1" fillId="0" borderId="0" xfId="0" applyNumberFormat="1" applyFont="1" applyFill="1" applyAlignment="1">
      <alignment horizontal="left" vertical="center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14" fontId="7" fillId="0" borderId="1" xfId="7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4" fontId="7" fillId="0" borderId="4" xfId="7" applyNumberFormat="1" applyFont="1" applyFill="1" applyBorder="1" applyAlignment="1">
      <alignment horizontal="center"/>
    </xf>
    <xf numFmtId="0" fontId="22" fillId="2" borderId="1" xfId="7" applyFont="1" applyFill="1" applyBorder="1" applyAlignment="1">
      <alignment horizontal="center" vertical="center" shrinkToFit="1"/>
    </xf>
    <xf numFmtId="0" fontId="23" fillId="2" borderId="1" xfId="7" applyFont="1" applyFill="1" applyBorder="1" applyAlignment="1">
      <alignment horizontal="center" vertical="center" shrinkToFit="1"/>
    </xf>
    <xf numFmtId="14" fontId="24" fillId="0" borderId="1" xfId="7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14" fontId="24" fillId="0" borderId="4" xfId="7" applyNumberFormat="1" applyFont="1" applyFill="1" applyBorder="1" applyAlignment="1">
      <alignment horizontal="center"/>
    </xf>
    <xf numFmtId="0" fontId="22" fillId="2" borderId="4" xfId="7" applyFont="1" applyFill="1" applyBorder="1" applyAlignment="1">
      <alignment horizontal="center" vertical="center" shrinkToFit="1"/>
    </xf>
    <xf numFmtId="0" fontId="22" fillId="0" borderId="1" xfId="7" applyFont="1" applyFill="1" applyBorder="1" applyAlignment="1">
      <alignment horizontal="center" vertical="center" shrinkToFit="1"/>
    </xf>
    <xf numFmtId="0" fontId="23" fillId="0" borderId="1" xfId="7" applyFont="1" applyFill="1" applyBorder="1" applyAlignment="1">
      <alignment horizontal="center" vertical="center" shrinkToFit="1"/>
    </xf>
    <xf numFmtId="0" fontId="23" fillId="2" borderId="4" xfId="7" applyFont="1" applyFill="1" applyBorder="1" applyAlignment="1">
      <alignment horizontal="center" vertical="center" shrinkToFit="1"/>
    </xf>
    <xf numFmtId="0" fontId="25" fillId="0" borderId="1" xfId="4" applyFont="1" applyFill="1" applyBorder="1" applyAlignment="1">
      <alignment horizontal="left" vertical="center" wrapText="1"/>
    </xf>
    <xf numFmtId="4" fontId="21" fillId="2" borderId="5" xfId="0" applyNumberFormat="1" applyFont="1" applyFill="1" applyBorder="1" applyAlignment="1">
      <alignment horizontal="center" vertical="center" wrapText="1"/>
    </xf>
    <xf numFmtId="4" fontId="26" fillId="0" borderId="5" xfId="0" applyNumberFormat="1" applyFont="1" applyFill="1" applyBorder="1" applyAlignment="1">
      <alignment horizontal="center" vertical="center" wrapText="1"/>
    </xf>
    <xf numFmtId="4" fontId="26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14" fontId="3" fillId="2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66" fontId="27" fillId="0" borderId="1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 wrapText="1"/>
    </xf>
    <xf numFmtId="166" fontId="27" fillId="0" borderId="8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right"/>
    </xf>
    <xf numFmtId="0" fontId="8" fillId="0" borderId="4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0" fontId="1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/>
    </xf>
    <xf numFmtId="4" fontId="11" fillId="0" borderId="5" xfId="0" applyNumberFormat="1" applyFont="1" applyBorder="1" applyAlignment="1">
      <alignment horizontal="center" vertical="center"/>
    </xf>
    <xf numFmtId="0" fontId="30" fillId="0" borderId="0" xfId="0" applyFont="1" applyAlignment="1">
      <alignment horizontal="right" wrapText="1"/>
    </xf>
    <xf numFmtId="0" fontId="30" fillId="0" borderId="0" xfId="0" applyFont="1" applyAlignment="1">
      <alignment horizontal="right"/>
    </xf>
    <xf numFmtId="0" fontId="11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" fontId="12" fillId="0" borderId="3" xfId="0" applyNumberFormat="1" applyFont="1" applyBorder="1" applyAlignment="1">
      <alignment horizontal="center" vertical="center"/>
    </xf>
    <xf numFmtId="4" fontId="12" fillId="0" borderId="5" xfId="0" applyNumberFormat="1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top"/>
    </xf>
    <xf numFmtId="4" fontId="16" fillId="0" borderId="3" xfId="0" applyNumberFormat="1" applyFont="1" applyBorder="1" applyAlignment="1">
      <alignment horizontal="center" vertical="center"/>
    </xf>
    <xf numFmtId="4" fontId="16" fillId="0" borderId="5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1" fillId="0" borderId="6" xfId="0" applyFont="1" applyBorder="1" applyAlignment="1">
      <alignment horizontal="center"/>
    </xf>
  </cellXfs>
  <cellStyles count="8">
    <cellStyle name="Обычный" xfId="0" builtinId="0"/>
    <cellStyle name="Обычный 2" xfId="2" xr:uid="{00000000-0005-0000-0000-000001000000}"/>
    <cellStyle name="Обычный 2 3" xfId="5" xr:uid="{00000000-0005-0000-0000-000002000000}"/>
    <cellStyle name="Обычный 4" xfId="3" xr:uid="{00000000-0005-0000-0000-000003000000}"/>
    <cellStyle name="Обычный 4 2" xfId="4" xr:uid="{00000000-0005-0000-0000-000004000000}"/>
    <cellStyle name="Обычный 5" xfId="6" xr:uid="{00000000-0005-0000-0000-000005000000}"/>
    <cellStyle name="Обычный_ГРАФИК  ск  цднг 2" xfId="7" xr:uid="{00000000-0005-0000-0000-000006000000}"/>
    <cellStyle name="Стиль 1" xfId="1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0"/>
  <sheetViews>
    <sheetView tabSelected="1" view="pageBreakPreview" zoomScale="60" zoomScaleNormal="100" workbookViewId="0">
      <selection activeCell="J3" sqref="J3"/>
    </sheetView>
  </sheetViews>
  <sheetFormatPr defaultColWidth="9.1796875" defaultRowHeight="13" x14ac:dyDescent="0.35"/>
  <cols>
    <col min="1" max="1" width="5.7265625" style="7" customWidth="1"/>
    <col min="2" max="2" width="73.7265625" style="7" customWidth="1"/>
    <col min="3" max="3" width="7.26953125" style="7" customWidth="1"/>
    <col min="4" max="4" width="15.1796875" style="7" customWidth="1"/>
    <col min="5" max="5" width="6.81640625" style="7" customWidth="1"/>
    <col min="6" max="6" width="11.453125" style="7" customWidth="1"/>
    <col min="7" max="8" width="13.54296875" style="7" customWidth="1"/>
    <col min="9" max="9" width="14.81640625" style="8" bestFit="1" customWidth="1"/>
    <col min="10" max="10" width="14.81640625" style="8" customWidth="1"/>
    <col min="11" max="11" width="14.1796875" style="4" customWidth="1"/>
    <col min="12" max="12" width="16.453125" style="9" customWidth="1"/>
    <col min="13" max="16384" width="9.1796875" style="9"/>
  </cols>
  <sheetData>
    <row r="1" spans="1:11" customFormat="1" ht="15.75" customHeight="1" x14ac:dyDescent="0.35">
      <c r="B1" s="94"/>
      <c r="C1" s="94"/>
      <c r="D1" s="94"/>
      <c r="E1" s="94"/>
      <c r="F1" s="94"/>
      <c r="G1" s="94"/>
      <c r="H1" s="94"/>
      <c r="I1" s="94"/>
      <c r="J1" s="57"/>
      <c r="K1" s="58"/>
    </row>
    <row r="2" spans="1:11" customFormat="1" ht="15.75" customHeight="1" x14ac:dyDescent="0.35">
      <c r="B2" s="16"/>
      <c r="C2" s="57"/>
      <c r="D2" s="57"/>
      <c r="E2" s="57"/>
      <c r="F2" s="57"/>
      <c r="G2" s="77"/>
      <c r="H2" s="77"/>
      <c r="I2" s="57"/>
      <c r="J2" s="57"/>
      <c r="K2" s="84" t="s">
        <v>47</v>
      </c>
    </row>
    <row r="3" spans="1:11" ht="39" customHeight="1" x14ac:dyDescent="0.35">
      <c r="K3" s="9"/>
    </row>
    <row r="4" spans="1:11" ht="19.5" customHeight="1" x14ac:dyDescent="0.35">
      <c r="K4" s="9"/>
    </row>
    <row r="5" spans="1:11" ht="43.5" customHeight="1" x14ac:dyDescent="0.35">
      <c r="A5" s="95" t="s">
        <v>48</v>
      </c>
      <c r="B5" s="95"/>
      <c r="C5" s="95"/>
      <c r="D5" s="95"/>
      <c r="E5" s="95"/>
      <c r="F5" s="95"/>
      <c r="G5" s="95"/>
      <c r="H5" s="95"/>
      <c r="I5" s="95"/>
      <c r="J5" s="95"/>
      <c r="K5" s="95"/>
    </row>
    <row r="6" spans="1:11" ht="24" customHeight="1" x14ac:dyDescent="0.35">
      <c r="A6" s="96"/>
      <c r="B6" s="96"/>
      <c r="C6" s="96"/>
      <c r="D6" s="96"/>
      <c r="E6" s="96"/>
      <c r="F6" s="96"/>
      <c r="G6" s="96"/>
      <c r="H6" s="96"/>
      <c r="I6" s="96"/>
      <c r="J6" s="96"/>
      <c r="K6" s="96"/>
    </row>
    <row r="7" spans="1:11" ht="63.75" customHeight="1" x14ac:dyDescent="0.35">
      <c r="A7" s="1" t="s">
        <v>0</v>
      </c>
      <c r="B7" s="1" t="s">
        <v>5</v>
      </c>
      <c r="C7" s="1" t="s">
        <v>1</v>
      </c>
      <c r="D7" s="1" t="s">
        <v>49</v>
      </c>
      <c r="E7" s="1" t="s">
        <v>2</v>
      </c>
      <c r="F7" s="1" t="s">
        <v>4</v>
      </c>
      <c r="G7" s="3" t="s">
        <v>180</v>
      </c>
      <c r="H7" s="3" t="s">
        <v>181</v>
      </c>
      <c r="I7" s="3" t="s">
        <v>50</v>
      </c>
      <c r="J7" s="3" t="s">
        <v>172</v>
      </c>
      <c r="K7" s="2" t="s">
        <v>8</v>
      </c>
    </row>
    <row r="8" spans="1:11" s="10" customFormat="1" ht="15" customHeight="1" x14ac:dyDescent="0.35">
      <c r="A8" s="5">
        <v>1</v>
      </c>
      <c r="B8" s="5">
        <v>2</v>
      </c>
      <c r="C8" s="5">
        <v>3</v>
      </c>
      <c r="D8" s="5"/>
      <c r="E8" s="5">
        <v>4</v>
      </c>
      <c r="F8" s="5">
        <v>5</v>
      </c>
      <c r="G8" s="5"/>
      <c r="H8" s="5"/>
      <c r="I8" s="5">
        <v>6</v>
      </c>
      <c r="J8" s="5"/>
      <c r="K8" s="6">
        <v>7</v>
      </c>
    </row>
    <row r="9" spans="1:11" ht="15.75" customHeight="1" x14ac:dyDescent="0.35">
      <c r="A9" s="89" t="s">
        <v>51</v>
      </c>
      <c r="B9" s="90"/>
      <c r="C9" s="90"/>
      <c r="D9" s="90"/>
      <c r="E9" s="90"/>
      <c r="F9" s="90"/>
      <c r="G9" s="90"/>
      <c r="H9" s="90"/>
      <c r="I9" s="90"/>
      <c r="J9" s="90"/>
      <c r="K9" s="91"/>
    </row>
    <row r="10" spans="1:11" ht="12.75" customHeight="1" x14ac:dyDescent="0.25">
      <c r="A10" s="13">
        <v>1</v>
      </c>
      <c r="B10" s="11" t="s">
        <v>52</v>
      </c>
      <c r="C10" s="11" t="s">
        <v>6</v>
      </c>
      <c r="D10" s="11">
        <v>455</v>
      </c>
      <c r="E10" s="11">
        <v>1</v>
      </c>
      <c r="F10" s="13" t="s">
        <v>3</v>
      </c>
      <c r="G10" s="79">
        <v>45040</v>
      </c>
      <c r="H10" s="78">
        <f>I10-30</f>
        <v>46415</v>
      </c>
      <c r="I10" s="59">
        <v>46445</v>
      </c>
      <c r="J10" s="11"/>
      <c r="K10" s="14">
        <f t="shared" ref="K10:K11" si="0">E10*J10</f>
        <v>0</v>
      </c>
    </row>
    <row r="11" spans="1:11" ht="12.75" customHeight="1" x14ac:dyDescent="0.25">
      <c r="A11" s="13">
        <v>2</v>
      </c>
      <c r="B11" s="11" t="s">
        <v>53</v>
      </c>
      <c r="C11" s="11" t="s">
        <v>6</v>
      </c>
      <c r="D11" s="11">
        <v>696</v>
      </c>
      <c r="E11" s="11">
        <v>1</v>
      </c>
      <c r="F11" s="13" t="s">
        <v>3</v>
      </c>
      <c r="G11" s="79">
        <v>45040</v>
      </c>
      <c r="H11" s="78">
        <f t="shared" ref="H11:H20" si="1">I11-30</f>
        <v>46417</v>
      </c>
      <c r="I11" s="59">
        <v>46447</v>
      </c>
      <c r="J11" s="11"/>
      <c r="K11" s="14">
        <f t="shared" si="0"/>
        <v>0</v>
      </c>
    </row>
    <row r="12" spans="1:11" ht="12.75" customHeight="1" x14ac:dyDescent="0.25">
      <c r="A12" s="13">
        <v>3</v>
      </c>
      <c r="B12" s="11" t="s">
        <v>54</v>
      </c>
      <c r="C12" s="11" t="s">
        <v>7</v>
      </c>
      <c r="D12" s="11">
        <v>235</v>
      </c>
      <c r="E12" s="11">
        <v>267.10000000000002</v>
      </c>
      <c r="F12" s="13" t="s">
        <v>3</v>
      </c>
      <c r="G12" s="11" t="s">
        <v>182</v>
      </c>
      <c r="H12" s="78">
        <f t="shared" si="1"/>
        <v>46505</v>
      </c>
      <c r="I12" s="59">
        <v>46535</v>
      </c>
      <c r="J12" s="11"/>
      <c r="K12" s="14">
        <f>E12*J12</f>
        <v>0</v>
      </c>
    </row>
    <row r="13" spans="1:11" ht="12.75" customHeight="1" x14ac:dyDescent="0.25">
      <c r="A13" s="13">
        <v>4</v>
      </c>
      <c r="B13" s="11" t="s">
        <v>55</v>
      </c>
      <c r="C13" s="11" t="s">
        <v>7</v>
      </c>
      <c r="D13" s="11">
        <v>236</v>
      </c>
      <c r="E13" s="11">
        <v>64.099999999999994</v>
      </c>
      <c r="F13" s="13" t="s">
        <v>3</v>
      </c>
      <c r="G13" s="11" t="s">
        <v>182</v>
      </c>
      <c r="H13" s="78">
        <f t="shared" si="1"/>
        <v>46506</v>
      </c>
      <c r="I13" s="59">
        <v>46536</v>
      </c>
      <c r="J13" s="11"/>
      <c r="K13" s="14">
        <f t="shared" ref="K13:K20" si="2">E13*J13</f>
        <v>0</v>
      </c>
    </row>
    <row r="14" spans="1:11" ht="12.75" customHeight="1" x14ac:dyDescent="0.25">
      <c r="A14" s="13">
        <v>5</v>
      </c>
      <c r="B14" s="11" t="s">
        <v>56</v>
      </c>
      <c r="C14" s="11" t="s">
        <v>7</v>
      </c>
      <c r="D14" s="11">
        <v>237</v>
      </c>
      <c r="E14" s="11">
        <v>71.849999999999994</v>
      </c>
      <c r="F14" s="13" t="s">
        <v>3</v>
      </c>
      <c r="G14" s="11" t="s">
        <v>182</v>
      </c>
      <c r="H14" s="78">
        <f t="shared" si="1"/>
        <v>46507</v>
      </c>
      <c r="I14" s="59">
        <v>46537</v>
      </c>
      <c r="J14" s="11"/>
      <c r="K14" s="14">
        <f t="shared" si="2"/>
        <v>0</v>
      </c>
    </row>
    <row r="15" spans="1:11" ht="12.75" customHeight="1" x14ac:dyDescent="0.25">
      <c r="A15" s="13">
        <v>6</v>
      </c>
      <c r="B15" s="11" t="s">
        <v>57</v>
      </c>
      <c r="C15" s="11" t="s">
        <v>7</v>
      </c>
      <c r="D15" s="11">
        <v>247</v>
      </c>
      <c r="E15" s="11">
        <v>15.7</v>
      </c>
      <c r="F15" s="13" t="s">
        <v>3</v>
      </c>
      <c r="G15" s="11" t="s">
        <v>182</v>
      </c>
      <c r="H15" s="78">
        <f t="shared" si="1"/>
        <v>46508</v>
      </c>
      <c r="I15" s="59">
        <v>46538</v>
      </c>
      <c r="J15" s="11"/>
      <c r="K15" s="14">
        <f t="shared" si="2"/>
        <v>0</v>
      </c>
    </row>
    <row r="16" spans="1:11" ht="12.75" customHeight="1" x14ac:dyDescent="0.25">
      <c r="A16" s="13">
        <v>7</v>
      </c>
      <c r="B16" s="11" t="s">
        <v>58</v>
      </c>
      <c r="C16" s="11" t="s">
        <v>7</v>
      </c>
      <c r="D16" s="11">
        <v>210</v>
      </c>
      <c r="E16" s="11">
        <v>15.3</v>
      </c>
      <c r="F16" s="13" t="s">
        <v>3</v>
      </c>
      <c r="G16" s="11" t="s">
        <v>182</v>
      </c>
      <c r="H16" s="78">
        <f t="shared" si="1"/>
        <v>46508</v>
      </c>
      <c r="I16" s="59">
        <v>46538</v>
      </c>
      <c r="J16" s="11"/>
      <c r="K16" s="14">
        <f t="shared" si="2"/>
        <v>0</v>
      </c>
    </row>
    <row r="17" spans="1:11" ht="12.75" customHeight="1" x14ac:dyDescent="0.25">
      <c r="A17" s="13">
        <v>8</v>
      </c>
      <c r="B17" s="11" t="s">
        <v>59</v>
      </c>
      <c r="C17" s="11" t="s">
        <v>7</v>
      </c>
      <c r="D17" s="11">
        <v>211</v>
      </c>
      <c r="E17" s="11">
        <v>17.3</v>
      </c>
      <c r="F17" s="13" t="s">
        <v>3</v>
      </c>
      <c r="G17" s="11" t="s">
        <v>182</v>
      </c>
      <c r="H17" s="78">
        <f t="shared" si="1"/>
        <v>46508</v>
      </c>
      <c r="I17" s="59">
        <v>46538</v>
      </c>
      <c r="J17" s="11"/>
      <c r="K17" s="14">
        <f t="shared" si="2"/>
        <v>0</v>
      </c>
    </row>
    <row r="18" spans="1:11" ht="12.75" customHeight="1" x14ac:dyDescent="0.25">
      <c r="A18" s="13">
        <v>9</v>
      </c>
      <c r="B18" s="11" t="s">
        <v>60</v>
      </c>
      <c r="C18" s="11" t="s">
        <v>7</v>
      </c>
      <c r="D18" s="11">
        <v>212</v>
      </c>
      <c r="E18" s="11">
        <v>39.1</v>
      </c>
      <c r="F18" s="13" t="s">
        <v>3</v>
      </c>
      <c r="G18" s="11" t="s">
        <v>182</v>
      </c>
      <c r="H18" s="78">
        <f t="shared" si="1"/>
        <v>46508</v>
      </c>
      <c r="I18" s="59">
        <v>46538</v>
      </c>
      <c r="J18" s="11"/>
      <c r="K18" s="14">
        <f t="shared" si="2"/>
        <v>0</v>
      </c>
    </row>
    <row r="19" spans="1:11" ht="12.75" customHeight="1" x14ac:dyDescent="0.25">
      <c r="A19" s="13">
        <v>10</v>
      </c>
      <c r="B19" s="11" t="s">
        <v>61</v>
      </c>
      <c r="C19" s="11" t="s">
        <v>7</v>
      </c>
      <c r="D19" s="11">
        <v>213</v>
      </c>
      <c r="E19" s="11">
        <v>346.3</v>
      </c>
      <c r="F19" s="13" t="s">
        <v>3</v>
      </c>
      <c r="G19" s="11" t="s">
        <v>182</v>
      </c>
      <c r="H19" s="78">
        <f t="shared" si="1"/>
        <v>46508</v>
      </c>
      <c r="I19" s="59">
        <v>46538</v>
      </c>
      <c r="J19" s="11"/>
      <c r="K19" s="14">
        <f t="shared" si="2"/>
        <v>0</v>
      </c>
    </row>
    <row r="20" spans="1:11" ht="12.75" customHeight="1" x14ac:dyDescent="0.25">
      <c r="A20" s="13">
        <v>11</v>
      </c>
      <c r="B20" s="11" t="s">
        <v>62</v>
      </c>
      <c r="C20" s="11" t="s">
        <v>7</v>
      </c>
      <c r="D20" s="11">
        <v>286</v>
      </c>
      <c r="E20" s="11">
        <v>54.2</v>
      </c>
      <c r="F20" s="13" t="s">
        <v>3</v>
      </c>
      <c r="G20" s="11" t="s">
        <v>182</v>
      </c>
      <c r="H20" s="78">
        <f t="shared" si="1"/>
        <v>46508</v>
      </c>
      <c r="I20" s="59">
        <v>46538</v>
      </c>
      <c r="J20" s="11"/>
      <c r="K20" s="14">
        <f t="shared" si="2"/>
        <v>0</v>
      </c>
    </row>
    <row r="21" spans="1:11" ht="12.75" customHeight="1" x14ac:dyDescent="0.25">
      <c r="A21" s="60"/>
      <c r="B21" s="61"/>
      <c r="C21" s="61"/>
      <c r="D21" s="61"/>
      <c r="E21" s="61"/>
      <c r="F21" s="62"/>
      <c r="G21" s="62"/>
      <c r="H21" s="62"/>
      <c r="I21" s="63"/>
      <c r="J21" s="61"/>
      <c r="K21" s="74">
        <f>SUM(K10:K20)</f>
        <v>0</v>
      </c>
    </row>
    <row r="22" spans="1:11" ht="15.75" customHeight="1" x14ac:dyDescent="0.35">
      <c r="A22" s="89" t="s">
        <v>63</v>
      </c>
      <c r="B22" s="90"/>
      <c r="C22" s="90"/>
      <c r="D22" s="90"/>
      <c r="E22" s="90"/>
      <c r="F22" s="90"/>
      <c r="G22" s="90"/>
      <c r="H22" s="90"/>
      <c r="I22" s="90"/>
      <c r="J22" s="90"/>
      <c r="K22" s="91"/>
    </row>
    <row r="23" spans="1:11" ht="12.75" customHeight="1" x14ac:dyDescent="0.25">
      <c r="A23" s="13">
        <v>12</v>
      </c>
      <c r="B23" s="11" t="s">
        <v>64</v>
      </c>
      <c r="C23" s="11" t="s">
        <v>6</v>
      </c>
      <c r="D23" s="64">
        <v>24</v>
      </c>
      <c r="E23" s="11">
        <v>1</v>
      </c>
      <c r="F23" s="13" t="s">
        <v>3</v>
      </c>
      <c r="G23" s="79">
        <v>45449</v>
      </c>
      <c r="H23" s="78">
        <f>I23-30</f>
        <v>46472</v>
      </c>
      <c r="I23" s="59">
        <v>46502</v>
      </c>
      <c r="J23" s="11"/>
      <c r="K23" s="14">
        <f t="shared" ref="K23:K43" si="3">E23*J23</f>
        <v>0</v>
      </c>
    </row>
    <row r="24" spans="1:11" ht="12.75" customHeight="1" x14ac:dyDescent="0.25">
      <c r="A24" s="13">
        <v>13</v>
      </c>
      <c r="B24" s="11" t="s">
        <v>65</v>
      </c>
      <c r="C24" s="11" t="s">
        <v>6</v>
      </c>
      <c r="D24" s="64">
        <v>47135</v>
      </c>
      <c r="E24" s="11">
        <v>1</v>
      </c>
      <c r="F24" s="13" t="s">
        <v>3</v>
      </c>
      <c r="G24" s="79">
        <v>45449</v>
      </c>
      <c r="H24" s="78">
        <f t="shared" ref="H24:H54" si="4">I24-30</f>
        <v>46472</v>
      </c>
      <c r="I24" s="59">
        <v>46502</v>
      </c>
      <c r="J24" s="11"/>
      <c r="K24" s="14">
        <f t="shared" si="3"/>
        <v>0</v>
      </c>
    </row>
    <row r="25" spans="1:11" ht="12.75" customHeight="1" x14ac:dyDescent="0.25">
      <c r="A25" s="11">
        <v>14</v>
      </c>
      <c r="B25" s="11" t="s">
        <v>66</v>
      </c>
      <c r="C25" s="11" t="s">
        <v>6</v>
      </c>
      <c r="D25" s="64" t="s">
        <v>67</v>
      </c>
      <c r="E25" s="11">
        <v>1</v>
      </c>
      <c r="F25" s="13" t="s">
        <v>3</v>
      </c>
      <c r="G25" s="79">
        <v>45449</v>
      </c>
      <c r="H25" s="78">
        <f t="shared" si="4"/>
        <v>46472</v>
      </c>
      <c r="I25" s="59">
        <v>46502</v>
      </c>
      <c r="J25" s="11"/>
      <c r="K25" s="14">
        <f t="shared" si="3"/>
        <v>0</v>
      </c>
    </row>
    <row r="26" spans="1:11" ht="12.75" customHeight="1" x14ac:dyDescent="0.25">
      <c r="A26" s="11">
        <v>15</v>
      </c>
      <c r="B26" s="11" t="s">
        <v>68</v>
      </c>
      <c r="C26" s="11" t="s">
        <v>6</v>
      </c>
      <c r="D26" s="64">
        <v>21814</v>
      </c>
      <c r="E26" s="11">
        <v>1</v>
      </c>
      <c r="F26" s="13" t="s">
        <v>3</v>
      </c>
      <c r="G26" s="79">
        <v>45449</v>
      </c>
      <c r="H26" s="78">
        <f t="shared" si="4"/>
        <v>46472</v>
      </c>
      <c r="I26" s="59">
        <v>46502</v>
      </c>
      <c r="J26" s="11"/>
      <c r="K26" s="14">
        <f t="shared" si="3"/>
        <v>0</v>
      </c>
    </row>
    <row r="27" spans="1:11" x14ac:dyDescent="0.25">
      <c r="A27" s="11">
        <v>16</v>
      </c>
      <c r="B27" s="11" t="s">
        <v>69</v>
      </c>
      <c r="C27" s="11" t="s">
        <v>6</v>
      </c>
      <c r="D27" s="64">
        <v>6</v>
      </c>
      <c r="E27" s="11">
        <v>1</v>
      </c>
      <c r="F27" s="13" t="s">
        <v>3</v>
      </c>
      <c r="G27" s="79">
        <v>45449</v>
      </c>
      <c r="H27" s="78">
        <f t="shared" si="4"/>
        <v>46472</v>
      </c>
      <c r="I27" s="59">
        <v>46502</v>
      </c>
      <c r="J27" s="11"/>
      <c r="K27" s="14">
        <f t="shared" si="3"/>
        <v>0</v>
      </c>
    </row>
    <row r="28" spans="1:11" x14ac:dyDescent="0.25">
      <c r="A28" s="13">
        <v>17</v>
      </c>
      <c r="B28" s="11" t="s">
        <v>70</v>
      </c>
      <c r="C28" s="11" t="s">
        <v>6</v>
      </c>
      <c r="D28" s="64" t="s">
        <v>67</v>
      </c>
      <c r="E28" s="11">
        <v>1</v>
      </c>
      <c r="F28" s="13" t="s">
        <v>3</v>
      </c>
      <c r="G28" s="79">
        <v>45449</v>
      </c>
      <c r="H28" s="78">
        <f t="shared" si="4"/>
        <v>46472</v>
      </c>
      <c r="I28" s="59">
        <v>46502</v>
      </c>
      <c r="J28" s="11"/>
      <c r="K28" s="14">
        <f t="shared" si="3"/>
        <v>0</v>
      </c>
    </row>
    <row r="29" spans="1:11" x14ac:dyDescent="0.25">
      <c r="A29" s="13">
        <v>18</v>
      </c>
      <c r="B29" s="11" t="s">
        <v>71</v>
      </c>
      <c r="C29" s="11" t="s">
        <v>6</v>
      </c>
      <c r="D29" s="64" t="s">
        <v>72</v>
      </c>
      <c r="E29" s="11">
        <v>1</v>
      </c>
      <c r="F29" s="13" t="s">
        <v>3</v>
      </c>
      <c r="G29" s="79">
        <v>45449</v>
      </c>
      <c r="H29" s="78">
        <f t="shared" si="4"/>
        <v>46472</v>
      </c>
      <c r="I29" s="59">
        <v>46502</v>
      </c>
      <c r="J29" s="11"/>
      <c r="K29" s="14">
        <f t="shared" si="3"/>
        <v>0</v>
      </c>
    </row>
    <row r="30" spans="1:11" x14ac:dyDescent="0.25">
      <c r="A30" s="13">
        <v>19</v>
      </c>
      <c r="B30" s="11" t="s">
        <v>73</v>
      </c>
      <c r="C30" s="11" t="s">
        <v>6</v>
      </c>
      <c r="D30" s="64">
        <v>45236</v>
      </c>
      <c r="E30" s="11">
        <v>1</v>
      </c>
      <c r="F30" s="13" t="s">
        <v>3</v>
      </c>
      <c r="G30" s="79">
        <v>45449</v>
      </c>
      <c r="H30" s="78">
        <f t="shared" si="4"/>
        <v>46472</v>
      </c>
      <c r="I30" s="59">
        <v>46502</v>
      </c>
      <c r="J30" s="11"/>
      <c r="K30" s="14">
        <f t="shared" si="3"/>
        <v>0</v>
      </c>
    </row>
    <row r="31" spans="1:11" x14ac:dyDescent="0.25">
      <c r="A31" s="13">
        <v>20</v>
      </c>
      <c r="B31" s="11" t="s">
        <v>74</v>
      </c>
      <c r="C31" s="11" t="s">
        <v>6</v>
      </c>
      <c r="D31" s="64">
        <v>82142</v>
      </c>
      <c r="E31" s="11">
        <v>1</v>
      </c>
      <c r="F31" s="13" t="s">
        <v>3</v>
      </c>
      <c r="G31" s="79">
        <v>45449</v>
      </c>
      <c r="H31" s="78">
        <f t="shared" si="4"/>
        <v>46472</v>
      </c>
      <c r="I31" s="59">
        <v>46502</v>
      </c>
      <c r="J31" s="11"/>
      <c r="K31" s="14">
        <f t="shared" si="3"/>
        <v>0</v>
      </c>
    </row>
    <row r="32" spans="1:11" x14ac:dyDescent="0.25">
      <c r="A32" s="11">
        <v>21</v>
      </c>
      <c r="B32" s="11" t="s">
        <v>75</v>
      </c>
      <c r="C32" s="11" t="s">
        <v>6</v>
      </c>
      <c r="D32" s="64">
        <v>384</v>
      </c>
      <c r="E32" s="11">
        <v>1</v>
      </c>
      <c r="F32" s="13" t="s">
        <v>3</v>
      </c>
      <c r="G32" s="79">
        <v>45449</v>
      </c>
      <c r="H32" s="78">
        <f t="shared" si="4"/>
        <v>46472</v>
      </c>
      <c r="I32" s="59">
        <v>46502</v>
      </c>
      <c r="J32" s="11"/>
      <c r="K32" s="14">
        <f t="shared" si="3"/>
        <v>0</v>
      </c>
    </row>
    <row r="33" spans="1:11" x14ac:dyDescent="0.25">
      <c r="A33" s="11">
        <v>22</v>
      </c>
      <c r="B33" s="11" t="s">
        <v>76</v>
      </c>
      <c r="C33" s="11" t="s">
        <v>6</v>
      </c>
      <c r="D33" s="64">
        <v>1897</v>
      </c>
      <c r="E33" s="11">
        <v>1</v>
      </c>
      <c r="F33" s="13" t="s">
        <v>3</v>
      </c>
      <c r="G33" s="79">
        <v>45449</v>
      </c>
      <c r="H33" s="78">
        <f t="shared" si="4"/>
        <v>46472</v>
      </c>
      <c r="I33" s="59">
        <v>46502</v>
      </c>
      <c r="J33" s="11"/>
      <c r="K33" s="14">
        <f t="shared" si="3"/>
        <v>0</v>
      </c>
    </row>
    <row r="34" spans="1:11" x14ac:dyDescent="0.25">
      <c r="A34" s="11">
        <v>23</v>
      </c>
      <c r="B34" s="11" t="s">
        <v>77</v>
      </c>
      <c r="C34" s="11" t="s">
        <v>6</v>
      </c>
      <c r="D34" s="65">
        <v>30</v>
      </c>
      <c r="E34" s="11">
        <v>1</v>
      </c>
      <c r="F34" s="13" t="s">
        <v>3</v>
      </c>
      <c r="G34" s="79">
        <v>45449</v>
      </c>
      <c r="H34" s="78">
        <f t="shared" si="4"/>
        <v>46489</v>
      </c>
      <c r="I34" s="59">
        <v>46519</v>
      </c>
      <c r="J34" s="11"/>
      <c r="K34" s="14">
        <f t="shared" si="3"/>
        <v>0</v>
      </c>
    </row>
    <row r="35" spans="1:11" x14ac:dyDescent="0.25">
      <c r="A35" s="13">
        <v>24</v>
      </c>
      <c r="B35" s="11" t="s">
        <v>78</v>
      </c>
      <c r="C35" s="11" t="s">
        <v>6</v>
      </c>
      <c r="D35" s="64">
        <v>24116</v>
      </c>
      <c r="E35" s="11">
        <v>1</v>
      </c>
      <c r="F35" s="13" t="s">
        <v>3</v>
      </c>
      <c r="G35" s="79">
        <v>45449</v>
      </c>
      <c r="H35" s="78">
        <f t="shared" si="4"/>
        <v>46472</v>
      </c>
      <c r="I35" s="59">
        <v>46502</v>
      </c>
      <c r="J35" s="11"/>
      <c r="K35" s="14">
        <f t="shared" si="3"/>
        <v>0</v>
      </c>
    </row>
    <row r="36" spans="1:11" x14ac:dyDescent="0.25">
      <c r="A36" s="13">
        <v>25</v>
      </c>
      <c r="B36" s="11" t="s">
        <v>79</v>
      </c>
      <c r="C36" s="11" t="s">
        <v>6</v>
      </c>
      <c r="D36" s="64">
        <v>14678</v>
      </c>
      <c r="E36" s="11">
        <v>1</v>
      </c>
      <c r="F36" s="13" t="s">
        <v>3</v>
      </c>
      <c r="G36" s="79">
        <v>45449</v>
      </c>
      <c r="H36" s="78">
        <f t="shared" si="4"/>
        <v>46472</v>
      </c>
      <c r="I36" s="59">
        <v>46502</v>
      </c>
      <c r="J36" s="11"/>
      <c r="K36" s="14">
        <f t="shared" si="3"/>
        <v>0</v>
      </c>
    </row>
    <row r="37" spans="1:11" x14ac:dyDescent="0.25">
      <c r="A37" s="13">
        <v>26</v>
      </c>
      <c r="B37" s="11" t="s">
        <v>80</v>
      </c>
      <c r="C37" s="11" t="s">
        <v>6</v>
      </c>
      <c r="D37" s="64">
        <v>16211</v>
      </c>
      <c r="E37" s="11">
        <v>1</v>
      </c>
      <c r="F37" s="13" t="s">
        <v>3</v>
      </c>
      <c r="G37" s="79">
        <v>45449</v>
      </c>
      <c r="H37" s="78">
        <f t="shared" si="4"/>
        <v>46472</v>
      </c>
      <c r="I37" s="59">
        <v>46502</v>
      </c>
      <c r="J37" s="11"/>
      <c r="K37" s="14">
        <f t="shared" si="3"/>
        <v>0</v>
      </c>
    </row>
    <row r="38" spans="1:11" x14ac:dyDescent="0.25">
      <c r="A38" s="13">
        <v>27</v>
      </c>
      <c r="B38" s="11" t="s">
        <v>81</v>
      </c>
      <c r="C38" s="11" t="s">
        <v>6</v>
      </c>
      <c r="D38" s="64">
        <v>721447</v>
      </c>
      <c r="E38" s="11">
        <v>1</v>
      </c>
      <c r="F38" s="13" t="s">
        <v>3</v>
      </c>
      <c r="G38" s="79">
        <v>45449</v>
      </c>
      <c r="H38" s="78">
        <f t="shared" si="4"/>
        <v>46472</v>
      </c>
      <c r="I38" s="59">
        <v>46502</v>
      </c>
      <c r="J38" s="11"/>
      <c r="K38" s="14">
        <f t="shared" si="3"/>
        <v>0</v>
      </c>
    </row>
    <row r="39" spans="1:11" x14ac:dyDescent="0.25">
      <c r="A39" s="11">
        <v>28</v>
      </c>
      <c r="B39" s="11" t="s">
        <v>82</v>
      </c>
      <c r="C39" s="11" t="s">
        <v>6</v>
      </c>
      <c r="D39" s="64">
        <v>434</v>
      </c>
      <c r="E39" s="11">
        <v>1</v>
      </c>
      <c r="F39" s="13" t="s">
        <v>3</v>
      </c>
      <c r="G39" s="79">
        <v>45449</v>
      </c>
      <c r="H39" s="78">
        <f t="shared" si="4"/>
        <v>46472</v>
      </c>
      <c r="I39" s="66">
        <v>46502</v>
      </c>
      <c r="J39" s="11"/>
      <c r="K39" s="14">
        <f t="shared" si="3"/>
        <v>0</v>
      </c>
    </row>
    <row r="40" spans="1:11" x14ac:dyDescent="0.25">
      <c r="A40" s="11">
        <v>29</v>
      </c>
      <c r="B40" s="11" t="s">
        <v>83</v>
      </c>
      <c r="C40" s="11" t="s">
        <v>6</v>
      </c>
      <c r="D40" s="11">
        <v>444</v>
      </c>
      <c r="E40" s="11">
        <v>1</v>
      </c>
      <c r="F40" s="13" t="s">
        <v>3</v>
      </c>
      <c r="G40" s="79">
        <v>45449</v>
      </c>
      <c r="H40" s="78">
        <f t="shared" si="4"/>
        <v>46472</v>
      </c>
      <c r="I40" s="66">
        <v>46502</v>
      </c>
      <c r="J40" s="11"/>
      <c r="K40" s="14">
        <f t="shared" si="3"/>
        <v>0</v>
      </c>
    </row>
    <row r="41" spans="1:11" x14ac:dyDescent="0.25">
      <c r="A41" s="11">
        <v>30</v>
      </c>
      <c r="B41" s="11" t="s">
        <v>84</v>
      </c>
      <c r="C41" s="11" t="s">
        <v>7</v>
      </c>
      <c r="D41" s="11">
        <v>112</v>
      </c>
      <c r="E41" s="11">
        <v>1141</v>
      </c>
      <c r="F41" s="13" t="s">
        <v>3</v>
      </c>
      <c r="G41" s="80">
        <v>45468</v>
      </c>
      <c r="H41" s="78">
        <f t="shared" si="4"/>
        <v>46493</v>
      </c>
      <c r="I41" s="66">
        <v>46523</v>
      </c>
      <c r="J41" s="11"/>
      <c r="K41" s="14">
        <f t="shared" si="3"/>
        <v>0</v>
      </c>
    </row>
    <row r="42" spans="1:11" x14ac:dyDescent="0.25">
      <c r="A42" s="11">
        <v>31</v>
      </c>
      <c r="B42" s="11" t="s">
        <v>85</v>
      </c>
      <c r="C42" s="11" t="s">
        <v>7</v>
      </c>
      <c r="D42" s="11">
        <v>114</v>
      </c>
      <c r="E42" s="11">
        <v>384</v>
      </c>
      <c r="F42" s="13" t="s">
        <v>3</v>
      </c>
      <c r="G42" s="11" t="s">
        <v>182</v>
      </c>
      <c r="H42" s="78">
        <f t="shared" si="4"/>
        <v>46494</v>
      </c>
      <c r="I42" s="66">
        <v>46524</v>
      </c>
      <c r="J42" s="11"/>
      <c r="K42" s="14">
        <f t="shared" si="3"/>
        <v>0</v>
      </c>
    </row>
    <row r="43" spans="1:11" x14ac:dyDescent="0.25">
      <c r="A43" s="11">
        <v>32</v>
      </c>
      <c r="B43" s="11" t="s">
        <v>86</v>
      </c>
      <c r="C43" s="11" t="s">
        <v>7</v>
      </c>
      <c r="D43" s="11">
        <v>2</v>
      </c>
      <c r="E43" s="11">
        <v>755</v>
      </c>
      <c r="F43" s="13" t="s">
        <v>3</v>
      </c>
      <c r="G43" s="81">
        <v>45468</v>
      </c>
      <c r="H43" s="78">
        <f t="shared" si="4"/>
        <v>46494</v>
      </c>
      <c r="I43" s="66">
        <v>46524</v>
      </c>
      <c r="J43" s="11"/>
      <c r="K43" s="14">
        <f t="shared" si="3"/>
        <v>0</v>
      </c>
    </row>
    <row r="44" spans="1:11" x14ac:dyDescent="0.25">
      <c r="A44" s="11">
        <v>33</v>
      </c>
      <c r="B44" s="11" t="s">
        <v>87</v>
      </c>
      <c r="C44" s="11" t="s">
        <v>7</v>
      </c>
      <c r="D44" s="11">
        <v>11</v>
      </c>
      <c r="E44" s="11">
        <v>1475</v>
      </c>
      <c r="F44" s="13" t="s">
        <v>3</v>
      </c>
      <c r="G44" s="81">
        <v>45468</v>
      </c>
      <c r="H44" s="78">
        <f t="shared" si="4"/>
        <v>46494</v>
      </c>
      <c r="I44" s="66">
        <v>46524</v>
      </c>
      <c r="J44" s="11"/>
      <c r="K44" s="14">
        <f t="shared" ref="K44:K54" si="5">E44*J44</f>
        <v>0</v>
      </c>
    </row>
    <row r="45" spans="1:11" x14ac:dyDescent="0.25">
      <c r="A45" s="11">
        <v>34</v>
      </c>
      <c r="B45" s="11" t="s">
        <v>88</v>
      </c>
      <c r="C45" s="11" t="s">
        <v>7</v>
      </c>
      <c r="D45" s="11">
        <v>12</v>
      </c>
      <c r="E45" s="11">
        <v>603</v>
      </c>
      <c r="F45" s="13" t="s">
        <v>3</v>
      </c>
      <c r="G45" s="81">
        <v>45468</v>
      </c>
      <c r="H45" s="78">
        <f t="shared" si="4"/>
        <v>46495</v>
      </c>
      <c r="I45" s="66">
        <v>46525</v>
      </c>
      <c r="J45" s="11"/>
      <c r="K45" s="14">
        <f t="shared" si="5"/>
        <v>0</v>
      </c>
    </row>
    <row r="46" spans="1:11" x14ac:dyDescent="0.25">
      <c r="A46" s="11">
        <v>35</v>
      </c>
      <c r="B46" s="11" t="s">
        <v>89</v>
      </c>
      <c r="C46" s="11" t="s">
        <v>7</v>
      </c>
      <c r="D46" s="11">
        <v>13</v>
      </c>
      <c r="E46" s="11">
        <v>958</v>
      </c>
      <c r="F46" s="13" t="s">
        <v>3</v>
      </c>
      <c r="G46" s="81">
        <v>45468</v>
      </c>
      <c r="H46" s="78">
        <f t="shared" si="4"/>
        <v>46496</v>
      </c>
      <c r="I46" s="66">
        <v>46526</v>
      </c>
      <c r="J46" s="11"/>
      <c r="K46" s="14">
        <f t="shared" si="5"/>
        <v>0</v>
      </c>
    </row>
    <row r="47" spans="1:11" x14ac:dyDescent="0.25">
      <c r="A47" s="11">
        <v>36</v>
      </c>
      <c r="B47" s="11" t="s">
        <v>90</v>
      </c>
      <c r="C47" s="11" t="s">
        <v>7</v>
      </c>
      <c r="D47" s="11">
        <v>14</v>
      </c>
      <c r="E47" s="11">
        <v>550</v>
      </c>
      <c r="F47" s="13" t="s">
        <v>3</v>
      </c>
      <c r="G47" s="81">
        <v>45468</v>
      </c>
      <c r="H47" s="78">
        <f t="shared" si="4"/>
        <v>46497</v>
      </c>
      <c r="I47" s="66">
        <v>46527</v>
      </c>
      <c r="J47" s="11"/>
      <c r="K47" s="14">
        <f t="shared" si="5"/>
        <v>0</v>
      </c>
    </row>
    <row r="48" spans="1:11" x14ac:dyDescent="0.25">
      <c r="A48" s="11">
        <v>37</v>
      </c>
      <c r="B48" s="11" t="s">
        <v>91</v>
      </c>
      <c r="C48" s="11" t="s">
        <v>7</v>
      </c>
      <c r="D48" s="11">
        <v>15</v>
      </c>
      <c r="E48" s="11">
        <v>18</v>
      </c>
      <c r="F48" s="13" t="s">
        <v>3</v>
      </c>
      <c r="G48" s="81">
        <v>45468</v>
      </c>
      <c r="H48" s="78">
        <f t="shared" si="4"/>
        <v>46498</v>
      </c>
      <c r="I48" s="66">
        <v>46528</v>
      </c>
      <c r="J48" s="11"/>
      <c r="K48" s="14">
        <f t="shared" si="5"/>
        <v>0</v>
      </c>
    </row>
    <row r="49" spans="1:11" x14ac:dyDescent="0.25">
      <c r="A49" s="11">
        <v>38</v>
      </c>
      <c r="B49" s="11" t="s">
        <v>92</v>
      </c>
      <c r="C49" s="11" t="s">
        <v>7</v>
      </c>
      <c r="D49" s="11">
        <v>16</v>
      </c>
      <c r="E49" s="11">
        <v>621</v>
      </c>
      <c r="F49" s="13" t="s">
        <v>3</v>
      </c>
      <c r="G49" s="81">
        <v>45468</v>
      </c>
      <c r="H49" s="78">
        <f t="shared" si="4"/>
        <v>46499</v>
      </c>
      <c r="I49" s="66">
        <v>46529</v>
      </c>
      <c r="J49" s="11"/>
      <c r="K49" s="14">
        <f t="shared" si="5"/>
        <v>0</v>
      </c>
    </row>
    <row r="50" spans="1:11" x14ac:dyDescent="0.25">
      <c r="A50" s="11">
        <v>39</v>
      </c>
      <c r="B50" s="11" t="s">
        <v>93</v>
      </c>
      <c r="C50" s="11" t="s">
        <v>7</v>
      </c>
      <c r="D50" s="11">
        <v>17</v>
      </c>
      <c r="E50" s="11">
        <v>315</v>
      </c>
      <c r="F50" s="13" t="s">
        <v>3</v>
      </c>
      <c r="G50" s="81">
        <v>45468</v>
      </c>
      <c r="H50" s="78">
        <f t="shared" si="4"/>
        <v>46500</v>
      </c>
      <c r="I50" s="66">
        <v>46530</v>
      </c>
      <c r="J50" s="11"/>
      <c r="K50" s="14">
        <f t="shared" si="5"/>
        <v>0</v>
      </c>
    </row>
    <row r="51" spans="1:11" x14ac:dyDescent="0.25">
      <c r="A51" s="11">
        <v>40</v>
      </c>
      <c r="B51" s="11" t="s">
        <v>94</v>
      </c>
      <c r="C51" s="11" t="s">
        <v>7</v>
      </c>
      <c r="D51" s="11">
        <v>19</v>
      </c>
      <c r="E51" s="11">
        <v>164</v>
      </c>
      <c r="F51" s="13" t="s">
        <v>3</v>
      </c>
      <c r="G51" s="81">
        <v>45468</v>
      </c>
      <c r="H51" s="78">
        <f t="shared" si="4"/>
        <v>46501</v>
      </c>
      <c r="I51" s="66">
        <v>46531</v>
      </c>
      <c r="J51" s="11"/>
      <c r="K51" s="14">
        <f t="shared" si="5"/>
        <v>0</v>
      </c>
    </row>
    <row r="52" spans="1:11" x14ac:dyDescent="0.25">
      <c r="A52" s="11">
        <v>41</v>
      </c>
      <c r="B52" s="11" t="s">
        <v>95</v>
      </c>
      <c r="C52" s="11" t="s">
        <v>7</v>
      </c>
      <c r="D52" s="11">
        <v>21</v>
      </c>
      <c r="E52" s="11">
        <v>865</v>
      </c>
      <c r="F52" s="13" t="s">
        <v>3</v>
      </c>
      <c r="G52" s="81">
        <v>45468</v>
      </c>
      <c r="H52" s="78">
        <f t="shared" si="4"/>
        <v>46502</v>
      </c>
      <c r="I52" s="66">
        <v>46532</v>
      </c>
      <c r="J52" s="11"/>
      <c r="K52" s="14">
        <f t="shared" si="5"/>
        <v>0</v>
      </c>
    </row>
    <row r="53" spans="1:11" x14ac:dyDescent="0.25">
      <c r="A53" s="11">
        <v>42</v>
      </c>
      <c r="B53" s="11" t="s">
        <v>96</v>
      </c>
      <c r="C53" s="11" t="s">
        <v>7</v>
      </c>
      <c r="D53" s="11">
        <v>20</v>
      </c>
      <c r="E53" s="11">
        <v>871</v>
      </c>
      <c r="F53" s="13" t="s">
        <v>3</v>
      </c>
      <c r="G53" s="81">
        <v>45468</v>
      </c>
      <c r="H53" s="78">
        <f t="shared" si="4"/>
        <v>46503</v>
      </c>
      <c r="I53" s="66">
        <v>46533</v>
      </c>
      <c r="J53" s="11"/>
      <c r="K53" s="14">
        <f t="shared" si="5"/>
        <v>0</v>
      </c>
    </row>
    <row r="54" spans="1:11" x14ac:dyDescent="0.25">
      <c r="A54" s="11">
        <v>43</v>
      </c>
      <c r="B54" s="11" t="s">
        <v>97</v>
      </c>
      <c r="C54" s="11" t="s">
        <v>7</v>
      </c>
      <c r="D54" s="11">
        <v>22</v>
      </c>
      <c r="E54" s="11">
        <v>1527</v>
      </c>
      <c r="F54" s="13" t="s">
        <v>3</v>
      </c>
      <c r="G54" s="81">
        <v>45468</v>
      </c>
      <c r="H54" s="78">
        <f t="shared" si="4"/>
        <v>46504</v>
      </c>
      <c r="I54" s="66">
        <v>46534</v>
      </c>
      <c r="J54" s="11"/>
      <c r="K54" s="14">
        <f t="shared" si="5"/>
        <v>0</v>
      </c>
    </row>
    <row r="55" spans="1:11" x14ac:dyDescent="0.25">
      <c r="A55" s="67"/>
      <c r="B55" s="61"/>
      <c r="C55" s="61"/>
      <c r="D55" s="61"/>
      <c r="E55" s="61"/>
      <c r="F55" s="62"/>
      <c r="G55" s="62"/>
      <c r="H55" s="62"/>
      <c r="I55" s="68"/>
      <c r="J55" s="61"/>
      <c r="K55" s="74">
        <f>SUM(K23:K54)</f>
        <v>0</v>
      </c>
    </row>
    <row r="56" spans="1:11" ht="15.75" customHeight="1" x14ac:dyDescent="0.35">
      <c r="A56" s="89" t="s">
        <v>98</v>
      </c>
      <c r="B56" s="90"/>
      <c r="C56" s="90"/>
      <c r="D56" s="90"/>
      <c r="E56" s="90"/>
      <c r="F56" s="90"/>
      <c r="G56" s="90"/>
      <c r="H56" s="90"/>
      <c r="I56" s="90"/>
      <c r="J56" s="90"/>
      <c r="K56" s="91"/>
    </row>
    <row r="57" spans="1:11" x14ac:dyDescent="0.25">
      <c r="A57" s="13">
        <v>44</v>
      </c>
      <c r="B57" s="11" t="s">
        <v>99</v>
      </c>
      <c r="C57" s="11" t="s">
        <v>6</v>
      </c>
      <c r="D57" s="11">
        <v>12</v>
      </c>
      <c r="E57" s="11">
        <v>1</v>
      </c>
      <c r="F57" s="13" t="s">
        <v>3</v>
      </c>
      <c r="G57" s="79">
        <v>45727</v>
      </c>
      <c r="H57" s="78">
        <f>I57-30</f>
        <v>46427</v>
      </c>
      <c r="I57" s="66">
        <v>46457</v>
      </c>
      <c r="J57" s="11"/>
      <c r="K57" s="14">
        <f>J57*E57</f>
        <v>0</v>
      </c>
    </row>
    <row r="58" spans="1:11" ht="26" x14ac:dyDescent="0.25">
      <c r="A58" s="13">
        <v>45</v>
      </c>
      <c r="B58" s="11" t="s">
        <v>100</v>
      </c>
      <c r="C58" s="11" t="s">
        <v>7</v>
      </c>
      <c r="D58" s="11">
        <v>102</v>
      </c>
      <c r="E58" s="11">
        <v>1.2</v>
      </c>
      <c r="F58" s="13" t="s">
        <v>3</v>
      </c>
      <c r="G58" s="79">
        <v>45470</v>
      </c>
      <c r="H58" s="78">
        <f>I58-30</f>
        <v>46448</v>
      </c>
      <c r="I58" s="66">
        <v>46478</v>
      </c>
      <c r="J58" s="11"/>
      <c r="K58" s="14">
        <f>J58*E58</f>
        <v>0</v>
      </c>
    </row>
    <row r="59" spans="1:11" x14ac:dyDescent="0.25">
      <c r="A59" s="60"/>
      <c r="B59" s="67"/>
      <c r="C59" s="61"/>
      <c r="D59" s="61"/>
      <c r="E59" s="61"/>
      <c r="F59" s="62"/>
      <c r="G59" s="62"/>
      <c r="H59" s="62"/>
      <c r="I59" s="68"/>
      <c r="J59" s="61"/>
      <c r="K59" s="74">
        <f>SUM(K57:K58)</f>
        <v>0</v>
      </c>
    </row>
    <row r="60" spans="1:11" ht="15.75" customHeight="1" x14ac:dyDescent="0.35">
      <c r="A60" s="89" t="s">
        <v>101</v>
      </c>
      <c r="B60" s="90"/>
      <c r="C60" s="90"/>
      <c r="D60" s="90"/>
      <c r="E60" s="90"/>
      <c r="F60" s="90"/>
      <c r="G60" s="90"/>
      <c r="H60" s="90"/>
      <c r="I60" s="90"/>
      <c r="J60" s="90"/>
      <c r="K60" s="91"/>
    </row>
    <row r="61" spans="1:11" x14ac:dyDescent="0.25">
      <c r="A61" s="13">
        <v>46</v>
      </c>
      <c r="B61" s="11" t="s">
        <v>102</v>
      </c>
      <c r="C61" s="11" t="s">
        <v>6</v>
      </c>
      <c r="D61" s="64">
        <v>7</v>
      </c>
      <c r="E61" s="11">
        <v>1</v>
      </c>
      <c r="F61" s="13" t="s">
        <v>3</v>
      </c>
      <c r="G61" s="79">
        <v>45449</v>
      </c>
      <c r="H61" s="78">
        <f>I61-30</f>
        <v>46472</v>
      </c>
      <c r="I61" s="59">
        <v>46502</v>
      </c>
      <c r="J61" s="11"/>
      <c r="K61" s="14">
        <f t="shared" ref="K61:K64" si="6">J61*E61</f>
        <v>0</v>
      </c>
    </row>
    <row r="62" spans="1:11" x14ac:dyDescent="0.25">
      <c r="A62" s="13">
        <v>47</v>
      </c>
      <c r="B62" s="11" t="s">
        <v>103</v>
      </c>
      <c r="C62" s="11" t="s">
        <v>6</v>
      </c>
      <c r="D62" s="64">
        <v>443</v>
      </c>
      <c r="E62" s="11">
        <v>1</v>
      </c>
      <c r="F62" s="13" t="s">
        <v>3</v>
      </c>
      <c r="G62" s="79">
        <v>45449</v>
      </c>
      <c r="H62" s="78">
        <f t="shared" ref="H62:H65" si="7">I62-30</f>
        <v>46472</v>
      </c>
      <c r="I62" s="59">
        <v>46502</v>
      </c>
      <c r="J62" s="11"/>
      <c r="K62" s="14">
        <f t="shared" si="6"/>
        <v>0</v>
      </c>
    </row>
    <row r="63" spans="1:11" x14ac:dyDescent="0.25">
      <c r="A63" s="13">
        <v>48</v>
      </c>
      <c r="B63" s="11" t="s">
        <v>104</v>
      </c>
      <c r="C63" s="11" t="s">
        <v>7</v>
      </c>
      <c r="D63" s="11">
        <v>110</v>
      </c>
      <c r="E63" s="11">
        <v>600</v>
      </c>
      <c r="F63" s="13" t="s">
        <v>3</v>
      </c>
      <c r="G63" s="79">
        <v>45470</v>
      </c>
      <c r="H63" s="78">
        <f t="shared" si="7"/>
        <v>46491</v>
      </c>
      <c r="I63" s="59">
        <v>46521</v>
      </c>
      <c r="J63" s="11"/>
      <c r="K63" s="14">
        <f t="shared" si="6"/>
        <v>0</v>
      </c>
    </row>
    <row r="64" spans="1:11" x14ac:dyDescent="0.25">
      <c r="A64" s="13">
        <v>49</v>
      </c>
      <c r="B64" s="11" t="s">
        <v>105</v>
      </c>
      <c r="C64" s="11" t="s">
        <v>7</v>
      </c>
      <c r="D64" s="11">
        <v>111</v>
      </c>
      <c r="E64" s="11">
        <v>1900</v>
      </c>
      <c r="F64" s="13" t="s">
        <v>3</v>
      </c>
      <c r="G64" s="79">
        <v>45470</v>
      </c>
      <c r="H64" s="78">
        <f t="shared" si="7"/>
        <v>46492</v>
      </c>
      <c r="I64" s="59">
        <v>46522</v>
      </c>
      <c r="J64" s="11"/>
      <c r="K64" s="14">
        <f t="shared" si="6"/>
        <v>0</v>
      </c>
    </row>
    <row r="65" spans="1:11" x14ac:dyDescent="0.25">
      <c r="A65" s="13">
        <v>50</v>
      </c>
      <c r="B65" s="11" t="s">
        <v>106</v>
      </c>
      <c r="C65" s="11" t="s">
        <v>7</v>
      </c>
      <c r="D65" s="11">
        <v>109</v>
      </c>
      <c r="E65" s="11">
        <v>415</v>
      </c>
      <c r="F65" s="13" t="s">
        <v>3</v>
      </c>
      <c r="G65" s="79">
        <v>45470</v>
      </c>
      <c r="H65" s="78">
        <f t="shared" si="7"/>
        <v>46494</v>
      </c>
      <c r="I65" s="59">
        <v>46524</v>
      </c>
      <c r="J65" s="11"/>
      <c r="K65" s="14">
        <f t="shared" ref="K65" si="8">J65*E65</f>
        <v>0</v>
      </c>
    </row>
    <row r="66" spans="1:11" x14ac:dyDescent="0.25">
      <c r="A66" s="60"/>
      <c r="B66" s="61"/>
      <c r="C66" s="61"/>
      <c r="D66" s="69"/>
      <c r="E66" s="61"/>
      <c r="F66" s="62"/>
      <c r="G66" s="62"/>
      <c r="H66" s="62"/>
      <c r="I66" s="63"/>
      <c r="J66" s="61"/>
      <c r="K66" s="74">
        <f>SUM(K61:K65)</f>
        <v>0</v>
      </c>
    </row>
    <row r="67" spans="1:11" ht="15.75" customHeight="1" x14ac:dyDescent="0.35">
      <c r="A67" s="89" t="s">
        <v>107</v>
      </c>
      <c r="B67" s="90"/>
      <c r="C67" s="90"/>
      <c r="D67" s="90"/>
      <c r="E67" s="90"/>
      <c r="F67" s="90"/>
      <c r="G67" s="90"/>
      <c r="H67" s="90"/>
      <c r="I67" s="90"/>
      <c r="J67" s="90"/>
      <c r="K67" s="91"/>
    </row>
    <row r="68" spans="1:11" x14ac:dyDescent="0.25">
      <c r="A68" s="13">
        <v>51</v>
      </c>
      <c r="B68" s="11" t="s">
        <v>108</v>
      </c>
      <c r="C68" s="11" t="s">
        <v>6</v>
      </c>
      <c r="D68" s="64">
        <v>182</v>
      </c>
      <c r="E68" s="11">
        <v>1</v>
      </c>
      <c r="F68" s="13" t="s">
        <v>3</v>
      </c>
      <c r="G68" s="79">
        <v>45449</v>
      </c>
      <c r="H68" s="78">
        <f>I68-30</f>
        <v>46472</v>
      </c>
      <c r="I68" s="59">
        <v>46502</v>
      </c>
      <c r="J68" s="11"/>
      <c r="K68" s="14">
        <f>J68*E68</f>
        <v>0</v>
      </c>
    </row>
    <row r="69" spans="1:11" x14ac:dyDescent="0.25">
      <c r="A69" s="13">
        <v>52</v>
      </c>
      <c r="B69" s="11" t="s">
        <v>109</v>
      </c>
      <c r="C69" s="11" t="s">
        <v>6</v>
      </c>
      <c r="D69" s="64">
        <v>95</v>
      </c>
      <c r="E69" s="11">
        <v>1</v>
      </c>
      <c r="F69" s="13" t="s">
        <v>3</v>
      </c>
      <c r="G69" s="79">
        <v>45449</v>
      </c>
      <c r="H69" s="78">
        <f t="shared" ref="H69:H73" si="9">I69-30</f>
        <v>46472</v>
      </c>
      <c r="I69" s="59">
        <v>46502</v>
      </c>
      <c r="J69" s="11"/>
      <c r="K69" s="14">
        <f t="shared" ref="K69:K73" si="10">J69*E69</f>
        <v>0</v>
      </c>
    </row>
    <row r="70" spans="1:11" x14ac:dyDescent="0.25">
      <c r="A70" s="11">
        <v>53</v>
      </c>
      <c r="B70" s="11" t="s">
        <v>110</v>
      </c>
      <c r="C70" s="11" t="s">
        <v>6</v>
      </c>
      <c r="D70" s="65">
        <v>2</v>
      </c>
      <c r="E70" s="11">
        <v>1</v>
      </c>
      <c r="F70" s="13" t="s">
        <v>3</v>
      </c>
      <c r="G70" s="79">
        <v>45449</v>
      </c>
      <c r="H70" s="78">
        <f t="shared" si="9"/>
        <v>46472</v>
      </c>
      <c r="I70" s="59">
        <v>46502</v>
      </c>
      <c r="J70" s="11"/>
      <c r="K70" s="14">
        <f t="shared" si="10"/>
        <v>0</v>
      </c>
    </row>
    <row r="71" spans="1:11" x14ac:dyDescent="0.25">
      <c r="A71" s="11">
        <v>54</v>
      </c>
      <c r="B71" s="11" t="s">
        <v>111</v>
      </c>
      <c r="C71" s="11" t="s">
        <v>6</v>
      </c>
      <c r="D71" s="64" t="s">
        <v>112</v>
      </c>
      <c r="E71" s="11">
        <v>1</v>
      </c>
      <c r="F71" s="13" t="s">
        <v>3</v>
      </c>
      <c r="G71" s="79">
        <v>45449</v>
      </c>
      <c r="H71" s="78">
        <f t="shared" si="9"/>
        <v>46472</v>
      </c>
      <c r="I71" s="59">
        <v>46502</v>
      </c>
      <c r="J71" s="11"/>
      <c r="K71" s="14">
        <f t="shared" si="10"/>
        <v>0</v>
      </c>
    </row>
    <row r="72" spans="1:11" x14ac:dyDescent="0.25">
      <c r="A72" s="11">
        <v>55</v>
      </c>
      <c r="B72" s="11" t="s">
        <v>113</v>
      </c>
      <c r="C72" s="11" t="s">
        <v>6</v>
      </c>
      <c r="D72" s="70" t="s">
        <v>114</v>
      </c>
      <c r="E72" s="11">
        <v>1</v>
      </c>
      <c r="F72" s="13" t="s">
        <v>3</v>
      </c>
      <c r="G72" s="79">
        <v>46049</v>
      </c>
      <c r="H72" s="78">
        <f t="shared" si="9"/>
        <v>46696</v>
      </c>
      <c r="I72" s="59">
        <v>46726</v>
      </c>
      <c r="J72" s="11"/>
      <c r="K72" s="14">
        <f t="shared" si="10"/>
        <v>0</v>
      </c>
    </row>
    <row r="73" spans="1:11" x14ac:dyDescent="0.25">
      <c r="A73" s="13">
        <v>56</v>
      </c>
      <c r="B73" s="11" t="s">
        <v>115</v>
      </c>
      <c r="C73" s="11" t="s">
        <v>6</v>
      </c>
      <c r="D73" s="11" t="s">
        <v>116</v>
      </c>
      <c r="E73" s="11">
        <v>1</v>
      </c>
      <c r="F73" s="13" t="s">
        <v>3</v>
      </c>
      <c r="G73" s="79">
        <v>46055</v>
      </c>
      <c r="H73" s="78">
        <f t="shared" si="9"/>
        <v>46696</v>
      </c>
      <c r="I73" s="59">
        <v>46726</v>
      </c>
      <c r="J73" s="11"/>
      <c r="K73" s="14">
        <f t="shared" si="10"/>
        <v>0</v>
      </c>
    </row>
    <row r="74" spans="1:11" x14ac:dyDescent="0.25">
      <c r="A74" s="60"/>
      <c r="B74" s="61"/>
      <c r="C74" s="61"/>
      <c r="D74" s="61"/>
      <c r="E74" s="61"/>
      <c r="F74" s="62"/>
      <c r="G74" s="62"/>
      <c r="H74" s="62"/>
      <c r="I74" s="63"/>
      <c r="J74" s="63"/>
      <c r="K74" s="74">
        <f>SUM(K68:K73)</f>
        <v>0</v>
      </c>
    </row>
    <row r="75" spans="1:11" ht="15.75" customHeight="1" x14ac:dyDescent="0.35">
      <c r="A75" s="89" t="s">
        <v>117</v>
      </c>
      <c r="B75" s="90"/>
      <c r="C75" s="90"/>
      <c r="D75" s="90"/>
      <c r="E75" s="90"/>
      <c r="F75" s="90"/>
      <c r="G75" s="90"/>
      <c r="H75" s="90"/>
      <c r="I75" s="90"/>
      <c r="J75" s="90"/>
      <c r="K75" s="91"/>
    </row>
    <row r="76" spans="1:11" x14ac:dyDescent="0.25">
      <c r="A76" s="13">
        <v>57</v>
      </c>
      <c r="B76" s="11" t="s">
        <v>118</v>
      </c>
      <c r="C76" s="11" t="s">
        <v>6</v>
      </c>
      <c r="D76" s="64">
        <v>3647</v>
      </c>
      <c r="E76" s="11">
        <v>1</v>
      </c>
      <c r="F76" s="13" t="s">
        <v>3</v>
      </c>
      <c r="G76" s="79">
        <v>45449</v>
      </c>
      <c r="H76" s="78">
        <f>I76-30</f>
        <v>46472</v>
      </c>
      <c r="I76" s="59">
        <v>46502</v>
      </c>
      <c r="J76" s="11"/>
      <c r="K76" s="14">
        <f t="shared" ref="K76:K84" si="11">J76*E76</f>
        <v>0</v>
      </c>
    </row>
    <row r="77" spans="1:11" x14ac:dyDescent="0.25">
      <c r="A77" s="13">
        <v>58</v>
      </c>
      <c r="B77" s="11" t="s">
        <v>119</v>
      </c>
      <c r="C77" s="11" t="s">
        <v>6</v>
      </c>
      <c r="D77" s="64">
        <v>6658</v>
      </c>
      <c r="E77" s="11">
        <v>1</v>
      </c>
      <c r="F77" s="13" t="s">
        <v>3</v>
      </c>
      <c r="G77" s="79">
        <v>45449</v>
      </c>
      <c r="H77" s="78">
        <f t="shared" ref="H77:H85" si="12">I77-30</f>
        <v>46472</v>
      </c>
      <c r="I77" s="59">
        <v>46502</v>
      </c>
      <c r="J77" s="11"/>
      <c r="K77" s="14">
        <f t="shared" si="11"/>
        <v>0</v>
      </c>
    </row>
    <row r="78" spans="1:11" x14ac:dyDescent="0.25">
      <c r="A78" s="13">
        <v>59</v>
      </c>
      <c r="B78" s="11" t="s">
        <v>120</v>
      </c>
      <c r="C78" s="11" t="s">
        <v>6</v>
      </c>
      <c r="D78" s="64">
        <v>3650</v>
      </c>
      <c r="E78" s="11">
        <v>1</v>
      </c>
      <c r="F78" s="13" t="s">
        <v>3</v>
      </c>
      <c r="G78" s="79">
        <v>45449</v>
      </c>
      <c r="H78" s="78">
        <f t="shared" si="12"/>
        <v>46472</v>
      </c>
      <c r="I78" s="59">
        <v>46502</v>
      </c>
      <c r="J78" s="11"/>
      <c r="K78" s="14">
        <f t="shared" si="11"/>
        <v>0</v>
      </c>
    </row>
    <row r="79" spans="1:11" x14ac:dyDescent="0.25">
      <c r="A79" s="13">
        <v>60</v>
      </c>
      <c r="B79" s="11" t="s">
        <v>121</v>
      </c>
      <c r="C79" s="11" t="s">
        <v>6</v>
      </c>
      <c r="D79" s="64">
        <v>449</v>
      </c>
      <c r="E79" s="11">
        <v>1</v>
      </c>
      <c r="F79" s="13" t="s">
        <v>3</v>
      </c>
      <c r="G79" s="79">
        <v>45449</v>
      </c>
      <c r="H79" s="78">
        <f t="shared" si="12"/>
        <v>46472</v>
      </c>
      <c r="I79" s="59">
        <v>46502</v>
      </c>
      <c r="J79" s="11"/>
      <c r="K79" s="14">
        <f t="shared" si="11"/>
        <v>0</v>
      </c>
    </row>
    <row r="80" spans="1:11" x14ac:dyDescent="0.25">
      <c r="A80" s="13">
        <v>61</v>
      </c>
      <c r="B80" s="11" t="s">
        <v>122</v>
      </c>
      <c r="C80" s="11" t="s">
        <v>6</v>
      </c>
      <c r="D80" s="64">
        <v>451</v>
      </c>
      <c r="E80" s="11">
        <v>1</v>
      </c>
      <c r="F80" s="13" t="s">
        <v>3</v>
      </c>
      <c r="G80" s="79">
        <v>45449</v>
      </c>
      <c r="H80" s="78">
        <f t="shared" si="12"/>
        <v>46472</v>
      </c>
      <c r="I80" s="59">
        <v>46502</v>
      </c>
      <c r="J80" s="11"/>
      <c r="K80" s="14">
        <f t="shared" si="11"/>
        <v>0</v>
      </c>
    </row>
    <row r="81" spans="1:11" x14ac:dyDescent="0.25">
      <c r="A81" s="13">
        <v>62</v>
      </c>
      <c r="B81" s="11" t="s">
        <v>123</v>
      </c>
      <c r="C81" s="11" t="s">
        <v>7</v>
      </c>
      <c r="D81" s="64">
        <v>34</v>
      </c>
      <c r="E81" s="11">
        <v>325</v>
      </c>
      <c r="F81" s="13" t="s">
        <v>3</v>
      </c>
      <c r="G81" s="79">
        <v>45470</v>
      </c>
      <c r="H81" s="78">
        <f t="shared" si="12"/>
        <v>46479</v>
      </c>
      <c r="I81" s="59">
        <v>46509</v>
      </c>
      <c r="J81" s="11"/>
      <c r="K81" s="14">
        <f t="shared" si="11"/>
        <v>0</v>
      </c>
    </row>
    <row r="82" spans="1:11" x14ac:dyDescent="0.25">
      <c r="A82" s="13">
        <v>63</v>
      </c>
      <c r="B82" s="11" t="s">
        <v>124</v>
      </c>
      <c r="C82" s="11" t="s">
        <v>7</v>
      </c>
      <c r="D82" s="64">
        <v>115</v>
      </c>
      <c r="E82" s="11">
        <v>2225</v>
      </c>
      <c r="F82" s="13" t="s">
        <v>3</v>
      </c>
      <c r="G82" s="79">
        <v>45470</v>
      </c>
      <c r="H82" s="78">
        <f t="shared" si="12"/>
        <v>46480</v>
      </c>
      <c r="I82" s="59">
        <v>46510</v>
      </c>
      <c r="J82" s="11"/>
      <c r="K82" s="14">
        <f t="shared" si="11"/>
        <v>0</v>
      </c>
    </row>
    <row r="83" spans="1:11" x14ac:dyDescent="0.25">
      <c r="A83" s="13">
        <v>64</v>
      </c>
      <c r="B83" s="11" t="s">
        <v>125</v>
      </c>
      <c r="C83" s="11" t="s">
        <v>7</v>
      </c>
      <c r="D83" s="64">
        <v>35</v>
      </c>
      <c r="E83" s="11">
        <v>50</v>
      </c>
      <c r="F83" s="13" t="s">
        <v>3</v>
      </c>
      <c r="G83" s="79">
        <v>45470</v>
      </c>
      <c r="H83" s="78">
        <f t="shared" si="12"/>
        <v>46494</v>
      </c>
      <c r="I83" s="59">
        <v>46524</v>
      </c>
      <c r="J83" s="11"/>
      <c r="K83" s="14">
        <f t="shared" si="11"/>
        <v>0</v>
      </c>
    </row>
    <row r="84" spans="1:11" x14ac:dyDescent="0.25">
      <c r="A84" s="13">
        <v>65</v>
      </c>
      <c r="B84" s="11" t="s">
        <v>126</v>
      </c>
      <c r="C84" s="11" t="s">
        <v>7</v>
      </c>
      <c r="D84" s="64">
        <v>36</v>
      </c>
      <c r="E84" s="11">
        <v>575</v>
      </c>
      <c r="F84" s="13" t="s">
        <v>3</v>
      </c>
      <c r="G84" s="79">
        <v>45470</v>
      </c>
      <c r="H84" s="78">
        <f t="shared" si="12"/>
        <v>46494</v>
      </c>
      <c r="I84" s="59">
        <v>46524</v>
      </c>
      <c r="J84" s="11"/>
      <c r="K84" s="14">
        <f t="shared" si="11"/>
        <v>0</v>
      </c>
    </row>
    <row r="85" spans="1:11" x14ac:dyDescent="0.25">
      <c r="A85" s="13">
        <v>66</v>
      </c>
      <c r="B85" s="11" t="s">
        <v>127</v>
      </c>
      <c r="C85" s="11" t="s">
        <v>7</v>
      </c>
      <c r="D85" s="64">
        <v>37</v>
      </c>
      <c r="E85" s="11">
        <v>3560</v>
      </c>
      <c r="F85" s="13" t="s">
        <v>3</v>
      </c>
      <c r="G85" s="79">
        <v>45470</v>
      </c>
      <c r="H85" s="78">
        <f t="shared" si="12"/>
        <v>46494</v>
      </c>
      <c r="I85" s="59">
        <v>46524</v>
      </c>
      <c r="J85" s="11"/>
      <c r="K85" s="14">
        <f t="shared" ref="K85" si="13">J85*E85</f>
        <v>0</v>
      </c>
    </row>
    <row r="86" spans="1:11" x14ac:dyDescent="0.25">
      <c r="A86" s="60"/>
      <c r="B86" s="61"/>
      <c r="C86" s="61"/>
      <c r="D86" s="69"/>
      <c r="E86" s="61"/>
      <c r="F86" s="62"/>
      <c r="G86" s="62"/>
      <c r="H86" s="62"/>
      <c r="I86" s="63"/>
      <c r="J86" s="61"/>
      <c r="K86" s="74">
        <f>SUM(K76:K85)</f>
        <v>0</v>
      </c>
    </row>
    <row r="87" spans="1:11" ht="15.75" customHeight="1" x14ac:dyDescent="0.35">
      <c r="A87" s="89" t="s">
        <v>128</v>
      </c>
      <c r="B87" s="90"/>
      <c r="C87" s="90"/>
      <c r="D87" s="90"/>
      <c r="E87" s="90"/>
      <c r="F87" s="90"/>
      <c r="G87" s="90"/>
      <c r="H87" s="90"/>
      <c r="I87" s="90"/>
      <c r="J87" s="90"/>
      <c r="K87" s="91"/>
    </row>
    <row r="88" spans="1:11" x14ac:dyDescent="0.25">
      <c r="A88" s="13">
        <v>67</v>
      </c>
      <c r="B88" s="11" t="s">
        <v>129</v>
      </c>
      <c r="C88" s="11" t="s">
        <v>6</v>
      </c>
      <c r="D88" s="65">
        <v>18</v>
      </c>
      <c r="E88" s="11">
        <v>1</v>
      </c>
      <c r="F88" s="13" t="s">
        <v>3</v>
      </c>
      <c r="G88" s="79">
        <v>45449</v>
      </c>
      <c r="H88" s="78">
        <f>I88-30</f>
        <v>46472</v>
      </c>
      <c r="I88" s="59">
        <v>46502</v>
      </c>
      <c r="J88" s="11"/>
      <c r="K88" s="14">
        <f t="shared" ref="K88:K93" si="14">E88*J88</f>
        <v>0</v>
      </c>
    </row>
    <row r="89" spans="1:11" x14ac:dyDescent="0.25">
      <c r="A89" s="13">
        <v>68</v>
      </c>
      <c r="B89" s="11" t="s">
        <v>130</v>
      </c>
      <c r="C89" s="11" t="s">
        <v>6</v>
      </c>
      <c r="D89" s="71">
        <v>420</v>
      </c>
      <c r="E89" s="11">
        <v>1</v>
      </c>
      <c r="F89" s="13" t="s">
        <v>3</v>
      </c>
      <c r="G89" s="13" t="s">
        <v>182</v>
      </c>
      <c r="H89" s="78">
        <f t="shared" ref="H89:H94" si="15">I89-30</f>
        <v>46372</v>
      </c>
      <c r="I89" s="59">
        <v>46402</v>
      </c>
      <c r="J89" s="11"/>
      <c r="K89" s="14">
        <f t="shared" si="14"/>
        <v>0</v>
      </c>
    </row>
    <row r="90" spans="1:11" x14ac:dyDescent="0.25">
      <c r="A90" s="13">
        <v>69</v>
      </c>
      <c r="B90" s="11" t="s">
        <v>131</v>
      </c>
      <c r="C90" s="11" t="s">
        <v>6</v>
      </c>
      <c r="D90" s="71">
        <v>448</v>
      </c>
      <c r="E90" s="11">
        <v>1</v>
      </c>
      <c r="F90" s="13" t="s">
        <v>3</v>
      </c>
      <c r="G90" s="13" t="s">
        <v>182</v>
      </c>
      <c r="H90" s="78">
        <f t="shared" si="15"/>
        <v>46498</v>
      </c>
      <c r="I90" s="59">
        <v>46528</v>
      </c>
      <c r="J90" s="11"/>
      <c r="K90" s="14">
        <f t="shared" si="14"/>
        <v>0</v>
      </c>
    </row>
    <row r="91" spans="1:11" x14ac:dyDescent="0.25">
      <c r="A91" s="13">
        <v>70</v>
      </c>
      <c r="B91" s="11" t="s">
        <v>132</v>
      </c>
      <c r="C91" s="11" t="s">
        <v>7</v>
      </c>
      <c r="D91" s="64">
        <v>59</v>
      </c>
      <c r="E91" s="11">
        <v>1116</v>
      </c>
      <c r="F91" s="13" t="s">
        <v>3</v>
      </c>
      <c r="G91" s="79">
        <v>45470</v>
      </c>
      <c r="H91" s="78">
        <f t="shared" si="15"/>
        <v>46490</v>
      </c>
      <c r="I91" s="59">
        <v>46520</v>
      </c>
      <c r="J91" s="11"/>
      <c r="K91" s="14">
        <f t="shared" si="14"/>
        <v>0</v>
      </c>
    </row>
    <row r="92" spans="1:11" x14ac:dyDescent="0.25">
      <c r="A92" s="13">
        <v>71</v>
      </c>
      <c r="B92" s="11" t="s">
        <v>133</v>
      </c>
      <c r="C92" s="11" t="s">
        <v>7</v>
      </c>
      <c r="D92" s="64">
        <v>60</v>
      </c>
      <c r="E92" s="11">
        <v>880</v>
      </c>
      <c r="F92" s="13" t="s">
        <v>3</v>
      </c>
      <c r="G92" s="79">
        <v>45470</v>
      </c>
      <c r="H92" s="78">
        <f t="shared" si="15"/>
        <v>46491</v>
      </c>
      <c r="I92" s="59">
        <v>46521</v>
      </c>
      <c r="J92" s="11"/>
      <c r="K92" s="14">
        <f t="shared" si="14"/>
        <v>0</v>
      </c>
    </row>
    <row r="93" spans="1:11" x14ac:dyDescent="0.25">
      <c r="A93" s="13">
        <v>72</v>
      </c>
      <c r="B93" s="11" t="s">
        <v>134</v>
      </c>
      <c r="C93" s="11" t="s">
        <v>7</v>
      </c>
      <c r="D93" s="64">
        <v>128</v>
      </c>
      <c r="E93" s="11">
        <v>106</v>
      </c>
      <c r="F93" s="13" t="s">
        <v>3</v>
      </c>
      <c r="G93" s="11" t="s">
        <v>183</v>
      </c>
      <c r="H93" s="78">
        <f t="shared" si="15"/>
        <v>46539</v>
      </c>
      <c r="I93" s="59">
        <v>46569</v>
      </c>
      <c r="J93" s="11"/>
      <c r="K93" s="14">
        <f t="shared" si="14"/>
        <v>0</v>
      </c>
    </row>
    <row r="94" spans="1:11" x14ac:dyDescent="0.25">
      <c r="A94" s="13">
        <v>73</v>
      </c>
      <c r="B94" s="11" t="s">
        <v>135</v>
      </c>
      <c r="C94" s="11" t="s">
        <v>7</v>
      </c>
      <c r="D94" s="64">
        <v>58</v>
      </c>
      <c r="E94" s="11">
        <v>15</v>
      </c>
      <c r="F94" s="13" t="s">
        <v>3</v>
      </c>
      <c r="G94" s="79">
        <v>45470</v>
      </c>
      <c r="H94" s="78">
        <f t="shared" si="15"/>
        <v>46494</v>
      </c>
      <c r="I94" s="59">
        <v>46524</v>
      </c>
      <c r="J94" s="11"/>
      <c r="K94" s="14">
        <f t="shared" ref="K94" si="16">E94*J94</f>
        <v>0</v>
      </c>
    </row>
    <row r="95" spans="1:11" x14ac:dyDescent="0.25">
      <c r="A95" s="60"/>
      <c r="B95" s="61"/>
      <c r="C95" s="61"/>
      <c r="D95" s="72"/>
      <c r="E95" s="61"/>
      <c r="F95" s="62"/>
      <c r="G95" s="62"/>
      <c r="H95" s="62"/>
      <c r="I95" s="63"/>
      <c r="J95" s="61"/>
      <c r="K95" s="74">
        <f>SUM(K88:K94)</f>
        <v>0</v>
      </c>
    </row>
    <row r="96" spans="1:11" ht="15.75" customHeight="1" x14ac:dyDescent="0.35">
      <c r="A96" s="89" t="s">
        <v>136</v>
      </c>
      <c r="B96" s="90"/>
      <c r="C96" s="90"/>
      <c r="D96" s="90"/>
      <c r="E96" s="90"/>
      <c r="F96" s="90"/>
      <c r="G96" s="90"/>
      <c r="H96" s="90"/>
      <c r="I96" s="90"/>
      <c r="J96" s="90"/>
      <c r="K96" s="91"/>
    </row>
    <row r="97" spans="1:11" x14ac:dyDescent="0.25">
      <c r="A97" s="13">
        <v>74</v>
      </c>
      <c r="B97" s="11" t="s">
        <v>137</v>
      </c>
      <c r="C97" s="11" t="s">
        <v>6</v>
      </c>
      <c r="D97" s="11">
        <v>1310255</v>
      </c>
      <c r="E97" s="11">
        <v>1</v>
      </c>
      <c r="F97" s="13" t="s">
        <v>3</v>
      </c>
      <c r="G97" s="79">
        <v>45026</v>
      </c>
      <c r="H97" s="78">
        <f>I97-30</f>
        <v>46697</v>
      </c>
      <c r="I97" s="59">
        <v>46727</v>
      </c>
      <c r="J97" s="11"/>
      <c r="K97" s="14">
        <f>J97*E97</f>
        <v>0</v>
      </c>
    </row>
    <row r="98" spans="1:11" ht="26" x14ac:dyDescent="0.25">
      <c r="A98" s="13">
        <v>75</v>
      </c>
      <c r="B98" s="11" t="s">
        <v>138</v>
      </c>
      <c r="C98" s="11" t="s">
        <v>7</v>
      </c>
      <c r="D98" s="64">
        <v>225</v>
      </c>
      <c r="E98" s="11">
        <v>134.80000000000001</v>
      </c>
      <c r="F98" s="13" t="s">
        <v>3</v>
      </c>
      <c r="G98" s="11" t="s">
        <v>182</v>
      </c>
      <c r="H98" s="78">
        <f t="shared" ref="H98:H99" si="17">I98-30</f>
        <v>46508</v>
      </c>
      <c r="I98" s="59">
        <v>46538</v>
      </c>
      <c r="J98" s="11"/>
      <c r="K98" s="14">
        <f>J98*E98</f>
        <v>0</v>
      </c>
    </row>
    <row r="99" spans="1:11" x14ac:dyDescent="0.25">
      <c r="A99" s="13">
        <v>76</v>
      </c>
      <c r="B99" s="11" t="s">
        <v>139</v>
      </c>
      <c r="C99" s="11" t="s">
        <v>7</v>
      </c>
      <c r="D99" s="64">
        <v>283</v>
      </c>
      <c r="E99" s="11">
        <v>108.5</v>
      </c>
      <c r="F99" s="13" t="s">
        <v>3</v>
      </c>
      <c r="G99" s="11" t="s">
        <v>182</v>
      </c>
      <c r="H99" s="78">
        <f t="shared" si="17"/>
        <v>46508</v>
      </c>
      <c r="I99" s="59">
        <v>46538</v>
      </c>
      <c r="J99" s="11"/>
      <c r="K99" s="14">
        <f>E99*J99</f>
        <v>0</v>
      </c>
    </row>
    <row r="100" spans="1:11" x14ac:dyDescent="0.25">
      <c r="A100" s="60"/>
      <c r="B100" s="61"/>
      <c r="C100" s="61"/>
      <c r="D100" s="61"/>
      <c r="E100" s="61"/>
      <c r="F100" s="62"/>
      <c r="G100" s="62"/>
      <c r="H100" s="62"/>
      <c r="I100" s="63"/>
      <c r="J100" s="61"/>
      <c r="K100" s="74">
        <f>SUM(K97:K99)</f>
        <v>0</v>
      </c>
    </row>
    <row r="101" spans="1:11" ht="15.75" customHeight="1" x14ac:dyDescent="0.35">
      <c r="A101" s="89" t="s">
        <v>140</v>
      </c>
      <c r="B101" s="90"/>
      <c r="C101" s="90"/>
      <c r="D101" s="90"/>
      <c r="E101" s="90"/>
      <c r="F101" s="90"/>
      <c r="G101" s="90"/>
      <c r="H101" s="90"/>
      <c r="I101" s="90"/>
      <c r="J101" s="90"/>
      <c r="K101" s="91"/>
    </row>
    <row r="102" spans="1:11" x14ac:dyDescent="0.25">
      <c r="A102" s="13">
        <v>77</v>
      </c>
      <c r="B102" s="11" t="s">
        <v>141</v>
      </c>
      <c r="C102" s="11" t="s">
        <v>6</v>
      </c>
      <c r="D102" s="11">
        <v>85666</v>
      </c>
      <c r="E102" s="11">
        <v>1</v>
      </c>
      <c r="F102" s="13" t="s">
        <v>3</v>
      </c>
      <c r="G102" s="79">
        <v>45449</v>
      </c>
      <c r="H102" s="78">
        <f>I102-30</f>
        <v>46489</v>
      </c>
      <c r="I102" s="59">
        <v>46519</v>
      </c>
      <c r="J102" s="11"/>
      <c r="K102" s="14">
        <f t="shared" ref="K102:K112" si="18">J102*E102</f>
        <v>0</v>
      </c>
    </row>
    <row r="103" spans="1:11" x14ac:dyDescent="0.25">
      <c r="A103" s="13">
        <v>78</v>
      </c>
      <c r="B103" s="11" t="s">
        <v>142</v>
      </c>
      <c r="C103" s="11" t="s">
        <v>6</v>
      </c>
      <c r="D103" s="11">
        <v>391</v>
      </c>
      <c r="E103" s="11">
        <v>1</v>
      </c>
      <c r="F103" s="13" t="s">
        <v>3</v>
      </c>
      <c r="G103" s="11" t="s">
        <v>182</v>
      </c>
      <c r="H103" s="78">
        <f t="shared" ref="H103:H113" si="19">I103-30</f>
        <v>46372</v>
      </c>
      <c r="I103" s="59">
        <v>46402</v>
      </c>
      <c r="J103" s="11"/>
      <c r="K103" s="14">
        <f t="shared" si="18"/>
        <v>0</v>
      </c>
    </row>
    <row r="104" spans="1:11" x14ac:dyDescent="0.25">
      <c r="A104" s="13">
        <v>79</v>
      </c>
      <c r="B104" s="11" t="s">
        <v>143</v>
      </c>
      <c r="C104" s="11" t="s">
        <v>7</v>
      </c>
      <c r="D104" s="64">
        <v>43</v>
      </c>
      <c r="E104" s="11">
        <v>70</v>
      </c>
      <c r="F104" s="13" t="s">
        <v>3</v>
      </c>
      <c r="G104" s="82">
        <v>45470</v>
      </c>
      <c r="H104" s="78">
        <f t="shared" si="19"/>
        <v>46483</v>
      </c>
      <c r="I104" s="59">
        <v>46513</v>
      </c>
      <c r="J104" s="11"/>
      <c r="K104" s="14">
        <f t="shared" si="18"/>
        <v>0</v>
      </c>
    </row>
    <row r="105" spans="1:11" x14ac:dyDescent="0.25">
      <c r="A105" s="13">
        <v>80</v>
      </c>
      <c r="B105" s="11" t="s">
        <v>144</v>
      </c>
      <c r="C105" s="11" t="s">
        <v>7</v>
      </c>
      <c r="D105" s="64">
        <v>46</v>
      </c>
      <c r="E105" s="11">
        <v>640</v>
      </c>
      <c r="F105" s="13" t="s">
        <v>3</v>
      </c>
      <c r="G105" s="82">
        <v>45470</v>
      </c>
      <c r="H105" s="78">
        <f t="shared" si="19"/>
        <v>46484</v>
      </c>
      <c r="I105" s="59">
        <v>46514</v>
      </c>
      <c r="J105" s="11"/>
      <c r="K105" s="14">
        <f t="shared" si="18"/>
        <v>0</v>
      </c>
    </row>
    <row r="106" spans="1:11" x14ac:dyDescent="0.25">
      <c r="A106" s="13">
        <v>81</v>
      </c>
      <c r="B106" s="11" t="s">
        <v>145</v>
      </c>
      <c r="C106" s="11" t="s">
        <v>7</v>
      </c>
      <c r="D106" s="64">
        <v>47</v>
      </c>
      <c r="E106" s="11">
        <v>620</v>
      </c>
      <c r="F106" s="13" t="s">
        <v>3</v>
      </c>
      <c r="G106" s="80">
        <v>45470</v>
      </c>
      <c r="H106" s="78">
        <f t="shared" si="19"/>
        <v>46485</v>
      </c>
      <c r="I106" s="59">
        <v>46515</v>
      </c>
      <c r="J106" s="11"/>
      <c r="K106" s="14">
        <f t="shared" si="18"/>
        <v>0</v>
      </c>
    </row>
    <row r="107" spans="1:11" x14ac:dyDescent="0.25">
      <c r="A107" s="13">
        <v>82</v>
      </c>
      <c r="B107" s="11" t="s">
        <v>146</v>
      </c>
      <c r="C107" s="11" t="s">
        <v>7</v>
      </c>
      <c r="D107" s="64">
        <v>48</v>
      </c>
      <c r="E107" s="11">
        <v>560</v>
      </c>
      <c r="F107" s="13" t="s">
        <v>3</v>
      </c>
      <c r="G107" s="82">
        <v>45470</v>
      </c>
      <c r="H107" s="78">
        <f t="shared" si="19"/>
        <v>46486</v>
      </c>
      <c r="I107" s="59">
        <v>46516</v>
      </c>
      <c r="J107" s="11"/>
      <c r="K107" s="14">
        <f t="shared" si="18"/>
        <v>0</v>
      </c>
    </row>
    <row r="108" spans="1:11" x14ac:dyDescent="0.25">
      <c r="A108" s="13">
        <v>83</v>
      </c>
      <c r="B108" s="11" t="s">
        <v>147</v>
      </c>
      <c r="C108" s="11" t="s">
        <v>7</v>
      </c>
      <c r="D108" s="64">
        <v>52</v>
      </c>
      <c r="E108" s="11">
        <v>130</v>
      </c>
      <c r="F108" s="13" t="s">
        <v>3</v>
      </c>
      <c r="G108" s="80">
        <v>45470</v>
      </c>
      <c r="H108" s="78">
        <f t="shared" si="19"/>
        <v>46487</v>
      </c>
      <c r="I108" s="59">
        <v>46517</v>
      </c>
      <c r="J108" s="11"/>
      <c r="K108" s="14">
        <f t="shared" si="18"/>
        <v>0</v>
      </c>
    </row>
    <row r="109" spans="1:11" x14ac:dyDescent="0.25">
      <c r="A109" s="13">
        <v>84</v>
      </c>
      <c r="B109" s="11" t="s">
        <v>148</v>
      </c>
      <c r="C109" s="11" t="s">
        <v>7</v>
      </c>
      <c r="D109" s="64">
        <v>53</v>
      </c>
      <c r="E109" s="11">
        <v>404</v>
      </c>
      <c r="F109" s="13" t="s">
        <v>3</v>
      </c>
      <c r="G109" s="82">
        <v>45470</v>
      </c>
      <c r="H109" s="78">
        <f t="shared" si="19"/>
        <v>46488</v>
      </c>
      <c r="I109" s="59">
        <v>46518</v>
      </c>
      <c r="J109" s="11"/>
      <c r="K109" s="14">
        <f t="shared" si="18"/>
        <v>0</v>
      </c>
    </row>
    <row r="110" spans="1:11" x14ac:dyDescent="0.25">
      <c r="A110" s="13">
        <v>85</v>
      </c>
      <c r="B110" s="11" t="s">
        <v>149</v>
      </c>
      <c r="C110" s="11" t="s">
        <v>7</v>
      </c>
      <c r="D110" s="64">
        <v>54</v>
      </c>
      <c r="E110" s="11">
        <v>450</v>
      </c>
      <c r="F110" s="13" t="s">
        <v>3</v>
      </c>
      <c r="G110" s="80">
        <v>45470</v>
      </c>
      <c r="H110" s="78">
        <f t="shared" si="19"/>
        <v>46489</v>
      </c>
      <c r="I110" s="59">
        <v>46519</v>
      </c>
      <c r="J110" s="11"/>
      <c r="K110" s="14">
        <f t="shared" si="18"/>
        <v>0</v>
      </c>
    </row>
    <row r="111" spans="1:11" x14ac:dyDescent="0.25">
      <c r="A111" s="13">
        <v>86</v>
      </c>
      <c r="B111" s="11" t="s">
        <v>150</v>
      </c>
      <c r="C111" s="11" t="s">
        <v>7</v>
      </c>
      <c r="D111" s="64">
        <v>49</v>
      </c>
      <c r="E111" s="11">
        <v>800</v>
      </c>
      <c r="F111" s="13" t="s">
        <v>3</v>
      </c>
      <c r="G111" s="81">
        <v>45470</v>
      </c>
      <c r="H111" s="78">
        <f t="shared" si="19"/>
        <v>46494</v>
      </c>
      <c r="I111" s="59">
        <v>46524</v>
      </c>
      <c r="J111" s="11"/>
      <c r="K111" s="14">
        <f t="shared" si="18"/>
        <v>0</v>
      </c>
    </row>
    <row r="112" spans="1:11" x14ac:dyDescent="0.25">
      <c r="A112" s="13">
        <v>87</v>
      </c>
      <c r="B112" s="11" t="s">
        <v>151</v>
      </c>
      <c r="C112" s="11" t="s">
        <v>7</v>
      </c>
      <c r="D112" s="64">
        <v>50</v>
      </c>
      <c r="E112" s="11">
        <v>8094</v>
      </c>
      <c r="F112" s="13" t="s">
        <v>3</v>
      </c>
      <c r="G112" s="81">
        <v>45470</v>
      </c>
      <c r="H112" s="78">
        <f t="shared" si="19"/>
        <v>46494</v>
      </c>
      <c r="I112" s="59">
        <v>46524</v>
      </c>
      <c r="J112" s="11"/>
      <c r="K112" s="14">
        <f t="shared" si="18"/>
        <v>0</v>
      </c>
    </row>
    <row r="113" spans="1:11" x14ac:dyDescent="0.25">
      <c r="A113" s="13">
        <v>88</v>
      </c>
      <c r="B113" s="11" t="s">
        <v>152</v>
      </c>
      <c r="C113" s="11" t="s">
        <v>7</v>
      </c>
      <c r="D113" s="64">
        <v>51</v>
      </c>
      <c r="E113" s="11">
        <v>8140</v>
      </c>
      <c r="F113" s="13" t="s">
        <v>3</v>
      </c>
      <c r="G113" s="81">
        <v>45470</v>
      </c>
      <c r="H113" s="78">
        <f t="shared" si="19"/>
        <v>46494</v>
      </c>
      <c r="I113" s="59">
        <v>46524</v>
      </c>
      <c r="J113" s="11"/>
      <c r="K113" s="14">
        <f t="shared" ref="K113" si="20">J113*E113</f>
        <v>0</v>
      </c>
    </row>
    <row r="114" spans="1:11" x14ac:dyDescent="0.25">
      <c r="A114" s="60"/>
      <c r="B114" s="61"/>
      <c r="C114" s="61"/>
      <c r="D114" s="61"/>
      <c r="E114" s="61"/>
      <c r="F114" s="62"/>
      <c r="G114" s="62"/>
      <c r="H114" s="62"/>
      <c r="I114" s="63"/>
      <c r="J114" s="61"/>
      <c r="K114" s="74">
        <f>SUM(K102:K113)</f>
        <v>0</v>
      </c>
    </row>
    <row r="115" spans="1:11" ht="15.75" customHeight="1" x14ac:dyDescent="0.35">
      <c r="A115" s="89" t="s">
        <v>153</v>
      </c>
      <c r="B115" s="90"/>
      <c r="C115" s="90"/>
      <c r="D115" s="90"/>
      <c r="E115" s="90"/>
      <c r="F115" s="90"/>
      <c r="G115" s="90"/>
      <c r="H115" s="90"/>
      <c r="I115" s="90"/>
      <c r="J115" s="90"/>
      <c r="K115" s="91"/>
    </row>
    <row r="116" spans="1:11" x14ac:dyDescent="0.25">
      <c r="A116" s="13">
        <v>89</v>
      </c>
      <c r="B116" s="11" t="s">
        <v>154</v>
      </c>
      <c r="C116" s="11" t="s">
        <v>6</v>
      </c>
      <c r="D116" s="11">
        <v>1</v>
      </c>
      <c r="E116" s="11">
        <v>1</v>
      </c>
      <c r="F116" s="13" t="s">
        <v>3</v>
      </c>
      <c r="G116" s="79">
        <v>45449</v>
      </c>
      <c r="H116" s="78">
        <f>I116-30</f>
        <v>46472</v>
      </c>
      <c r="I116" s="59">
        <v>46502</v>
      </c>
      <c r="J116" s="11"/>
      <c r="K116" s="14">
        <f t="shared" ref="K116:K118" si="21">J116*E116</f>
        <v>0</v>
      </c>
    </row>
    <row r="117" spans="1:11" x14ac:dyDescent="0.25">
      <c r="A117" s="13">
        <v>90</v>
      </c>
      <c r="B117" s="11" t="s">
        <v>155</v>
      </c>
      <c r="C117" s="11" t="s">
        <v>6</v>
      </c>
      <c r="D117" s="11">
        <v>33</v>
      </c>
      <c r="E117" s="11">
        <v>1</v>
      </c>
      <c r="F117" s="13" t="s">
        <v>3</v>
      </c>
      <c r="G117" s="79">
        <v>45449</v>
      </c>
      <c r="H117" s="78">
        <f t="shared" ref="H117:H119" si="22">I117-30</f>
        <v>46473</v>
      </c>
      <c r="I117" s="59">
        <v>46503</v>
      </c>
      <c r="J117" s="11"/>
      <c r="K117" s="14">
        <f t="shared" si="21"/>
        <v>0</v>
      </c>
    </row>
    <row r="118" spans="1:11" x14ac:dyDescent="0.25">
      <c r="A118" s="13">
        <v>91</v>
      </c>
      <c r="B118" s="11" t="s">
        <v>156</v>
      </c>
      <c r="C118" s="11" t="s">
        <v>7</v>
      </c>
      <c r="D118" s="64">
        <v>179</v>
      </c>
      <c r="E118" s="11">
        <v>3085</v>
      </c>
      <c r="F118" s="13" t="s">
        <v>3</v>
      </c>
      <c r="G118" s="83" t="s">
        <v>182</v>
      </c>
      <c r="H118" s="78">
        <f t="shared" si="22"/>
        <v>46494</v>
      </c>
      <c r="I118" s="59">
        <v>46524</v>
      </c>
      <c r="J118" s="11"/>
      <c r="K118" s="14">
        <f t="shared" si="21"/>
        <v>0</v>
      </c>
    </row>
    <row r="119" spans="1:11" x14ac:dyDescent="0.25">
      <c r="A119" s="13">
        <v>92</v>
      </c>
      <c r="B119" s="11" t="s">
        <v>157</v>
      </c>
      <c r="C119" s="11" t="s">
        <v>7</v>
      </c>
      <c r="D119" s="64">
        <v>121</v>
      </c>
      <c r="E119" s="11">
        <v>65</v>
      </c>
      <c r="F119" s="13" t="s">
        <v>3</v>
      </c>
      <c r="G119" s="83" t="s">
        <v>182</v>
      </c>
      <c r="H119" s="78">
        <f t="shared" si="22"/>
        <v>46505</v>
      </c>
      <c r="I119" s="59">
        <v>46535</v>
      </c>
      <c r="J119" s="11"/>
      <c r="K119" s="14">
        <f>J119*E119</f>
        <v>0</v>
      </c>
    </row>
    <row r="120" spans="1:11" x14ac:dyDescent="0.25">
      <c r="A120" s="60"/>
      <c r="B120" s="67"/>
      <c r="C120" s="61"/>
      <c r="D120" s="61"/>
      <c r="E120" s="61"/>
      <c r="F120" s="62"/>
      <c r="G120" s="62"/>
      <c r="H120" s="62"/>
      <c r="I120" s="63"/>
      <c r="J120" s="61"/>
      <c r="K120" s="74">
        <f>SUM(K116:K119)</f>
        <v>0</v>
      </c>
    </row>
    <row r="121" spans="1:11" ht="15.75" customHeight="1" x14ac:dyDescent="0.35">
      <c r="A121" s="89" t="s">
        <v>158</v>
      </c>
      <c r="B121" s="90"/>
      <c r="C121" s="90"/>
      <c r="D121" s="90"/>
      <c r="E121" s="90"/>
      <c r="F121" s="90"/>
      <c r="G121" s="90"/>
      <c r="H121" s="90"/>
      <c r="I121" s="90"/>
      <c r="J121" s="90"/>
      <c r="K121" s="91"/>
    </row>
    <row r="122" spans="1:11" x14ac:dyDescent="0.25">
      <c r="A122" s="13">
        <v>93</v>
      </c>
      <c r="B122" s="11" t="s">
        <v>159</v>
      </c>
      <c r="C122" s="11" t="s">
        <v>6</v>
      </c>
      <c r="D122" s="11">
        <v>25</v>
      </c>
      <c r="E122" s="11">
        <v>1</v>
      </c>
      <c r="F122" s="13" t="s">
        <v>3</v>
      </c>
      <c r="G122" s="79">
        <v>45449</v>
      </c>
      <c r="H122" s="78">
        <f>I122-30</f>
        <v>46473</v>
      </c>
      <c r="I122" s="59">
        <v>46503</v>
      </c>
      <c r="J122" s="11"/>
      <c r="K122" s="14">
        <f>J122*E122</f>
        <v>0</v>
      </c>
    </row>
    <row r="123" spans="1:11" x14ac:dyDescent="0.25">
      <c r="A123" s="60"/>
      <c r="B123" s="61"/>
      <c r="C123" s="61"/>
      <c r="D123" s="61"/>
      <c r="E123" s="61"/>
      <c r="F123" s="62"/>
      <c r="G123" s="62"/>
      <c r="H123" s="62"/>
      <c r="I123" s="63"/>
      <c r="J123" s="63"/>
      <c r="K123" s="74">
        <f>SUM(K122)</f>
        <v>0</v>
      </c>
    </row>
    <row r="124" spans="1:11" ht="15.75" customHeight="1" x14ac:dyDescent="0.35">
      <c r="A124" s="89" t="s">
        <v>160</v>
      </c>
      <c r="B124" s="90"/>
      <c r="C124" s="90"/>
      <c r="D124" s="90"/>
      <c r="E124" s="90"/>
      <c r="F124" s="90"/>
      <c r="G124" s="90"/>
      <c r="H124" s="90"/>
      <c r="I124" s="90"/>
      <c r="J124" s="90"/>
      <c r="K124" s="91"/>
    </row>
    <row r="125" spans="1:11" x14ac:dyDescent="0.25">
      <c r="A125" s="13">
        <v>94</v>
      </c>
      <c r="B125" s="11" t="s">
        <v>161</v>
      </c>
      <c r="C125" s="11" t="s">
        <v>6</v>
      </c>
      <c r="D125" s="11">
        <v>1</v>
      </c>
      <c r="E125" s="11">
        <v>1</v>
      </c>
      <c r="F125" s="13" t="s">
        <v>3</v>
      </c>
      <c r="G125" s="79">
        <v>45449</v>
      </c>
      <c r="H125" s="78">
        <f>I125-30</f>
        <v>46473</v>
      </c>
      <c r="I125" s="59">
        <v>46503</v>
      </c>
      <c r="J125" s="11"/>
      <c r="K125" s="14">
        <f>J125*E125</f>
        <v>0</v>
      </c>
    </row>
    <row r="126" spans="1:11" x14ac:dyDescent="0.25">
      <c r="A126" s="60"/>
      <c r="B126" s="61"/>
      <c r="C126" s="61"/>
      <c r="D126" s="61"/>
      <c r="E126" s="61"/>
      <c r="F126" s="62"/>
      <c r="G126" s="62"/>
      <c r="H126" s="62"/>
      <c r="I126" s="63"/>
      <c r="J126" s="63"/>
      <c r="K126" s="74">
        <f>SUM(K125)</f>
        <v>0</v>
      </c>
    </row>
    <row r="127" spans="1:11" ht="16.5" customHeight="1" x14ac:dyDescent="0.35">
      <c r="A127" s="89" t="s">
        <v>162</v>
      </c>
      <c r="B127" s="90"/>
      <c r="C127" s="90"/>
      <c r="D127" s="90"/>
      <c r="E127" s="90"/>
      <c r="F127" s="90"/>
      <c r="G127" s="90"/>
      <c r="H127" s="90"/>
      <c r="I127" s="90"/>
      <c r="J127" s="90"/>
      <c r="K127" s="91"/>
    </row>
    <row r="128" spans="1:11" x14ac:dyDescent="0.25">
      <c r="A128" s="13">
        <v>95</v>
      </c>
      <c r="B128" s="11" t="s">
        <v>163</v>
      </c>
      <c r="C128" s="11" t="s">
        <v>6</v>
      </c>
      <c r="D128" s="11">
        <v>300</v>
      </c>
      <c r="E128" s="11">
        <v>1</v>
      </c>
      <c r="F128" s="11" t="s">
        <v>3</v>
      </c>
      <c r="G128" s="11" t="s">
        <v>182</v>
      </c>
      <c r="H128" s="79">
        <f>I128-30</f>
        <v>46498</v>
      </c>
      <c r="I128" s="59">
        <v>46528</v>
      </c>
      <c r="J128" s="11"/>
      <c r="K128" s="14">
        <f>J128*E128</f>
        <v>0</v>
      </c>
    </row>
    <row r="129" spans="1:11" x14ac:dyDescent="0.25">
      <c r="A129" s="60"/>
      <c r="B129" s="61"/>
      <c r="C129" s="61"/>
      <c r="D129" s="61"/>
      <c r="E129" s="61"/>
      <c r="F129" s="61"/>
      <c r="G129" s="61"/>
      <c r="H129" s="61"/>
      <c r="I129" s="63"/>
      <c r="J129" s="63"/>
      <c r="K129" s="74">
        <f>SUM(K128)</f>
        <v>0</v>
      </c>
    </row>
    <row r="130" spans="1:11" ht="16.5" customHeight="1" x14ac:dyDescent="0.35">
      <c r="A130" s="89" t="s">
        <v>164</v>
      </c>
      <c r="B130" s="90"/>
      <c r="C130" s="90"/>
      <c r="D130" s="90"/>
      <c r="E130" s="90"/>
      <c r="F130" s="90"/>
      <c r="G130" s="90"/>
      <c r="H130" s="90"/>
      <c r="I130" s="90"/>
      <c r="J130" s="90"/>
      <c r="K130" s="91"/>
    </row>
    <row r="131" spans="1:11" x14ac:dyDescent="0.25">
      <c r="A131" s="13">
        <v>96</v>
      </c>
      <c r="B131" s="11" t="s">
        <v>165</v>
      </c>
      <c r="C131" s="11" t="s">
        <v>7</v>
      </c>
      <c r="D131" s="11">
        <v>135</v>
      </c>
      <c r="E131" s="11">
        <v>92.5</v>
      </c>
      <c r="F131" s="11" t="s">
        <v>3</v>
      </c>
      <c r="G131" s="83" t="s">
        <v>182</v>
      </c>
      <c r="H131" s="79">
        <f>I131-30</f>
        <v>46509</v>
      </c>
      <c r="I131" s="59">
        <v>46539</v>
      </c>
      <c r="J131" s="11"/>
      <c r="K131" s="14">
        <f>J131*E131</f>
        <v>0</v>
      </c>
    </row>
    <row r="132" spans="1:11" x14ac:dyDescent="0.25">
      <c r="A132" s="60"/>
      <c r="B132" s="67"/>
      <c r="C132" s="61"/>
      <c r="D132" s="61"/>
      <c r="E132" s="61"/>
      <c r="F132" s="61"/>
      <c r="G132" s="61"/>
      <c r="H132" s="61"/>
      <c r="I132" s="63"/>
      <c r="J132" s="61"/>
      <c r="K132" s="74">
        <f>SUM(K131)</f>
        <v>0</v>
      </c>
    </row>
    <row r="133" spans="1:11" ht="16.5" customHeight="1" x14ac:dyDescent="0.35">
      <c r="A133" s="89" t="s">
        <v>166</v>
      </c>
      <c r="B133" s="90"/>
      <c r="C133" s="90"/>
      <c r="D133" s="90"/>
      <c r="E133" s="90"/>
      <c r="F133" s="90"/>
      <c r="G133" s="90"/>
      <c r="H133" s="90"/>
      <c r="I133" s="90"/>
      <c r="J133" s="90"/>
      <c r="K133" s="91"/>
    </row>
    <row r="134" spans="1:11" x14ac:dyDescent="0.25">
      <c r="A134" s="13">
        <v>97</v>
      </c>
      <c r="B134" s="73" t="s">
        <v>167</v>
      </c>
      <c r="C134" s="11" t="s">
        <v>7</v>
      </c>
      <c r="D134" s="11">
        <v>105</v>
      </c>
      <c r="E134" s="11">
        <v>26</v>
      </c>
      <c r="F134" s="11" t="s">
        <v>3</v>
      </c>
      <c r="G134" s="79">
        <v>44985</v>
      </c>
      <c r="H134" s="79">
        <f>I134-30</f>
        <v>46389</v>
      </c>
      <c r="I134" s="59">
        <v>46419</v>
      </c>
      <c r="J134" s="11"/>
      <c r="K134" s="14">
        <f>E134*J134</f>
        <v>0</v>
      </c>
    </row>
    <row r="135" spans="1:11" x14ac:dyDescent="0.25">
      <c r="A135" s="13">
        <v>98</v>
      </c>
      <c r="B135" s="73" t="s">
        <v>168</v>
      </c>
      <c r="C135" s="11" t="s">
        <v>7</v>
      </c>
      <c r="D135" s="11">
        <v>106</v>
      </c>
      <c r="E135" s="11">
        <v>20</v>
      </c>
      <c r="F135" s="11" t="s">
        <v>3</v>
      </c>
      <c r="G135" s="79">
        <v>44985</v>
      </c>
      <c r="H135" s="79">
        <f t="shared" ref="H135:H138" si="23">I135-30</f>
        <v>46390</v>
      </c>
      <c r="I135" s="59">
        <v>46420</v>
      </c>
      <c r="J135" s="11"/>
      <c r="K135" s="14">
        <f t="shared" ref="K135:K138" si="24">E135*J135</f>
        <v>0</v>
      </c>
    </row>
    <row r="136" spans="1:11" x14ac:dyDescent="0.25">
      <c r="A136" s="13">
        <v>99</v>
      </c>
      <c r="B136" s="73" t="s">
        <v>169</v>
      </c>
      <c r="C136" s="11" t="s">
        <v>7</v>
      </c>
      <c r="D136" s="11">
        <v>107</v>
      </c>
      <c r="E136" s="11">
        <v>20.149999999999999</v>
      </c>
      <c r="F136" s="11" t="s">
        <v>3</v>
      </c>
      <c r="G136" s="79">
        <v>44985</v>
      </c>
      <c r="H136" s="79">
        <f t="shared" si="23"/>
        <v>46391</v>
      </c>
      <c r="I136" s="59">
        <v>46421</v>
      </c>
      <c r="J136" s="11"/>
      <c r="K136" s="14">
        <f t="shared" si="24"/>
        <v>0</v>
      </c>
    </row>
    <row r="137" spans="1:11" x14ac:dyDescent="0.25">
      <c r="A137" s="13">
        <v>100</v>
      </c>
      <c r="B137" s="73" t="s">
        <v>170</v>
      </c>
      <c r="C137" s="11" t="s">
        <v>7</v>
      </c>
      <c r="D137" s="11">
        <v>108</v>
      </c>
      <c r="E137" s="11">
        <v>82</v>
      </c>
      <c r="F137" s="11" t="s">
        <v>3</v>
      </c>
      <c r="G137" s="79">
        <v>44985</v>
      </c>
      <c r="H137" s="79">
        <f t="shared" si="23"/>
        <v>46392</v>
      </c>
      <c r="I137" s="59">
        <v>46422</v>
      </c>
      <c r="J137" s="11"/>
      <c r="K137" s="14">
        <f t="shared" si="24"/>
        <v>0</v>
      </c>
    </row>
    <row r="138" spans="1:11" x14ac:dyDescent="0.25">
      <c r="A138" s="13">
        <v>101</v>
      </c>
      <c r="B138" s="73" t="s">
        <v>171</v>
      </c>
      <c r="C138" s="11" t="s">
        <v>7</v>
      </c>
      <c r="D138" s="11">
        <v>284</v>
      </c>
      <c r="E138" s="11">
        <v>35.299999999999997</v>
      </c>
      <c r="F138" s="11" t="s">
        <v>3</v>
      </c>
      <c r="G138" s="83" t="s">
        <v>182</v>
      </c>
      <c r="H138" s="79">
        <f t="shared" si="23"/>
        <v>46508</v>
      </c>
      <c r="I138" s="59">
        <v>46538</v>
      </c>
      <c r="J138" s="11"/>
      <c r="K138" s="14">
        <f t="shared" si="24"/>
        <v>0</v>
      </c>
    </row>
    <row r="139" spans="1:11" ht="15" x14ac:dyDescent="0.35">
      <c r="A139" s="92"/>
      <c r="B139" s="93"/>
      <c r="C139" s="93"/>
      <c r="D139" s="93"/>
      <c r="E139" s="93"/>
      <c r="F139" s="93"/>
      <c r="G139" s="93"/>
      <c r="H139" s="93"/>
      <c r="I139" s="93"/>
      <c r="J139" s="93"/>
      <c r="K139" s="75">
        <f>SUM(K134:K138)</f>
        <v>0</v>
      </c>
    </row>
    <row r="140" spans="1:11" ht="16.5" customHeight="1" x14ac:dyDescent="0.35">
      <c r="A140" s="89" t="s">
        <v>178</v>
      </c>
      <c r="B140" s="90"/>
      <c r="C140" s="90"/>
      <c r="D140" s="90"/>
      <c r="E140" s="90"/>
      <c r="F140" s="90"/>
      <c r="G140" s="90"/>
      <c r="H140" s="90"/>
      <c r="I140" s="90"/>
      <c r="J140" s="90"/>
      <c r="K140" s="91"/>
    </row>
    <row r="141" spans="1:11" x14ac:dyDescent="0.25">
      <c r="A141" s="13">
        <v>102</v>
      </c>
      <c r="B141" s="73" t="s">
        <v>179</v>
      </c>
      <c r="C141" s="11" t="s">
        <v>6</v>
      </c>
      <c r="D141" s="11">
        <v>1106.1107</v>
      </c>
      <c r="E141" s="11">
        <v>2</v>
      </c>
      <c r="F141" s="11" t="s">
        <v>3</v>
      </c>
      <c r="G141" s="11" t="s">
        <v>182</v>
      </c>
      <c r="H141" s="79">
        <f>I141-30</f>
        <v>46662</v>
      </c>
      <c r="I141" s="59">
        <v>46692</v>
      </c>
      <c r="J141" s="11"/>
      <c r="K141" s="14">
        <f>J141*E141</f>
        <v>0</v>
      </c>
    </row>
    <row r="142" spans="1:11" ht="15" x14ac:dyDescent="0.35">
      <c r="A142" s="92"/>
      <c r="B142" s="93"/>
      <c r="C142" s="93"/>
      <c r="D142" s="93"/>
      <c r="E142" s="93"/>
      <c r="F142" s="93"/>
      <c r="G142" s="93"/>
      <c r="H142" s="93"/>
      <c r="I142" s="93"/>
      <c r="J142" s="93"/>
      <c r="K142" s="75">
        <f>K141</f>
        <v>0</v>
      </c>
    </row>
    <row r="143" spans="1:11" ht="15" x14ac:dyDescent="0.35">
      <c r="A143" s="85" t="s">
        <v>173</v>
      </c>
      <c r="B143" s="85"/>
      <c r="C143" s="85"/>
      <c r="D143" s="85"/>
      <c r="E143" s="85"/>
      <c r="F143" s="85"/>
      <c r="G143" s="85"/>
      <c r="H143" s="85"/>
      <c r="I143" s="85"/>
      <c r="J143" s="86"/>
      <c r="K143" s="76">
        <f>K21+K55+K5+K1429+K66+K74+K86+K95+K100+K114+K120+K123+K126+K129+K132+K139+K142</f>
        <v>0</v>
      </c>
    </row>
    <row r="144" spans="1:11" ht="15" x14ac:dyDescent="0.35">
      <c r="A144" s="85" t="s">
        <v>175</v>
      </c>
      <c r="B144" s="85"/>
      <c r="C144" s="85"/>
      <c r="D144" s="85"/>
      <c r="E144" s="85"/>
      <c r="F144" s="85"/>
      <c r="G144" s="85"/>
      <c r="H144" s="85"/>
      <c r="I144" s="85"/>
      <c r="J144" s="86"/>
      <c r="K144" s="2"/>
    </row>
    <row r="145" spans="1:11" ht="15" x14ac:dyDescent="0.35">
      <c r="A145" s="85" t="s">
        <v>174</v>
      </c>
      <c r="B145" s="85"/>
      <c r="C145" s="85"/>
      <c r="D145" s="85"/>
      <c r="E145" s="85"/>
      <c r="F145" s="85"/>
      <c r="G145" s="85"/>
      <c r="H145" s="85"/>
      <c r="I145" s="85"/>
      <c r="J145" s="86"/>
      <c r="K145" s="76">
        <f>K143+K144</f>
        <v>0</v>
      </c>
    </row>
    <row r="146" spans="1:11" ht="15.5" x14ac:dyDescent="0.35">
      <c r="B146" s="17"/>
    </row>
    <row r="147" spans="1:11" ht="15.5" x14ac:dyDescent="0.35">
      <c r="B147" s="18"/>
      <c r="I147" s="15"/>
      <c r="J147" s="15"/>
    </row>
    <row r="148" spans="1:11" s="54" customFormat="1" x14ac:dyDescent="0.35">
      <c r="A148" s="52"/>
      <c r="B148" s="52"/>
      <c r="C148" s="52"/>
      <c r="D148" s="52"/>
      <c r="E148" s="52"/>
      <c r="F148" s="53"/>
      <c r="G148" s="53"/>
      <c r="H148" s="53"/>
      <c r="I148" s="4"/>
      <c r="J148" s="12"/>
    </row>
    <row r="149" spans="1:11" s="54" customFormat="1" x14ac:dyDescent="0.35">
      <c r="A149" s="52"/>
      <c r="B149" s="55" t="s">
        <v>33</v>
      </c>
      <c r="C149" s="87"/>
      <c r="D149" s="87"/>
      <c r="E149" s="87"/>
      <c r="F149" s="56" t="s">
        <v>176</v>
      </c>
      <c r="G149" s="56"/>
      <c r="H149" s="56"/>
      <c r="I149" s="4"/>
      <c r="J149" s="12"/>
    </row>
    <row r="150" spans="1:11" s="54" customFormat="1" x14ac:dyDescent="0.25">
      <c r="A150" s="52"/>
      <c r="B150" s="52"/>
      <c r="C150" s="88" t="s">
        <v>46</v>
      </c>
      <c r="D150" s="88"/>
      <c r="E150" s="88"/>
      <c r="F150" s="53"/>
      <c r="G150" s="53"/>
      <c r="H150" s="53"/>
      <c r="I150" s="4"/>
      <c r="J150" s="12"/>
    </row>
  </sheetData>
  <mergeCells count="26">
    <mergeCell ref="B1:I1"/>
    <mergeCell ref="A5:K5"/>
    <mergeCell ref="A6:K6"/>
    <mergeCell ref="A9:K9"/>
    <mergeCell ref="A22:K22"/>
    <mergeCell ref="A130:K130"/>
    <mergeCell ref="A56:K56"/>
    <mergeCell ref="A60:K60"/>
    <mergeCell ref="A67:K67"/>
    <mergeCell ref="A75:K75"/>
    <mergeCell ref="A87:K87"/>
    <mergeCell ref="A96:K96"/>
    <mergeCell ref="A101:K101"/>
    <mergeCell ref="A115:K115"/>
    <mergeCell ref="A121:K121"/>
    <mergeCell ref="A124:K124"/>
    <mergeCell ref="A127:K127"/>
    <mergeCell ref="A145:J145"/>
    <mergeCell ref="C149:E149"/>
    <mergeCell ref="C150:E150"/>
    <mergeCell ref="A133:K133"/>
    <mergeCell ref="A143:J143"/>
    <mergeCell ref="A144:J144"/>
    <mergeCell ref="A139:J139"/>
    <mergeCell ref="A142:J142"/>
    <mergeCell ref="A140:K140"/>
  </mergeCells>
  <pageMargins left="0.7" right="0.7" top="0.75" bottom="0.75" header="0.3" footer="0.3"/>
  <pageSetup paperSize="9" scale="45" orientation="portrait" horizontalDpi="4294967295" verticalDpi="4294967295" r:id="rId1"/>
  <rowBreaks count="1" manualBreakCount="1">
    <brk id="11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6"/>
  <sheetViews>
    <sheetView workbookViewId="0">
      <selection activeCell="D1" sqref="D1:E1"/>
    </sheetView>
  </sheetViews>
  <sheetFormatPr defaultRowHeight="15.5" x14ac:dyDescent="0.35"/>
  <cols>
    <col min="1" max="1" width="7.7265625" style="19" customWidth="1"/>
    <col min="2" max="2" width="66.54296875" style="19" customWidth="1"/>
    <col min="3" max="3" width="15.81640625" style="19" customWidth="1"/>
    <col min="4" max="4" width="14.54296875" style="19" customWidth="1"/>
    <col min="5" max="5" width="21.453125" style="19" customWidth="1"/>
    <col min="6" max="6" width="13.453125" style="19" customWidth="1"/>
    <col min="7" max="7" width="11.26953125" style="19" bestFit="1" customWidth="1"/>
    <col min="8" max="256" width="9.1796875" style="19"/>
    <col min="257" max="257" width="7.7265625" style="19" customWidth="1"/>
    <col min="258" max="258" width="49.26953125" style="19" customWidth="1"/>
    <col min="259" max="259" width="15.81640625" style="19" customWidth="1"/>
    <col min="260" max="260" width="14.54296875" style="19" customWidth="1"/>
    <col min="261" max="261" width="21.453125" style="19" customWidth="1"/>
    <col min="262" max="262" width="2.453125" style="19" customWidth="1"/>
    <col min="263" max="263" width="11.26953125" style="19" bestFit="1" customWidth="1"/>
    <col min="264" max="512" width="9.1796875" style="19"/>
    <col min="513" max="513" width="7.7265625" style="19" customWidth="1"/>
    <col min="514" max="514" width="49.26953125" style="19" customWidth="1"/>
    <col min="515" max="515" width="15.81640625" style="19" customWidth="1"/>
    <col min="516" max="516" width="14.54296875" style="19" customWidth="1"/>
    <col min="517" max="517" width="21.453125" style="19" customWidth="1"/>
    <col min="518" max="518" width="2.453125" style="19" customWidth="1"/>
    <col min="519" max="519" width="11.26953125" style="19" bestFit="1" customWidth="1"/>
    <col min="520" max="768" width="9.1796875" style="19"/>
    <col min="769" max="769" width="7.7265625" style="19" customWidth="1"/>
    <col min="770" max="770" width="49.26953125" style="19" customWidth="1"/>
    <col min="771" max="771" width="15.81640625" style="19" customWidth="1"/>
    <col min="772" max="772" width="14.54296875" style="19" customWidth="1"/>
    <col min="773" max="773" width="21.453125" style="19" customWidth="1"/>
    <col min="774" max="774" width="2.453125" style="19" customWidth="1"/>
    <col min="775" max="775" width="11.26953125" style="19" bestFit="1" customWidth="1"/>
    <col min="776" max="1024" width="9.1796875" style="19"/>
    <col min="1025" max="1025" width="7.7265625" style="19" customWidth="1"/>
    <col min="1026" max="1026" width="49.26953125" style="19" customWidth="1"/>
    <col min="1027" max="1027" width="15.81640625" style="19" customWidth="1"/>
    <col min="1028" max="1028" width="14.54296875" style="19" customWidth="1"/>
    <col min="1029" max="1029" width="21.453125" style="19" customWidth="1"/>
    <col min="1030" max="1030" width="2.453125" style="19" customWidth="1"/>
    <col min="1031" max="1031" width="11.26953125" style="19" bestFit="1" customWidth="1"/>
    <col min="1032" max="1280" width="9.1796875" style="19"/>
    <col min="1281" max="1281" width="7.7265625" style="19" customWidth="1"/>
    <col min="1282" max="1282" width="49.26953125" style="19" customWidth="1"/>
    <col min="1283" max="1283" width="15.81640625" style="19" customWidth="1"/>
    <col min="1284" max="1284" width="14.54296875" style="19" customWidth="1"/>
    <col min="1285" max="1285" width="21.453125" style="19" customWidth="1"/>
    <col min="1286" max="1286" width="2.453125" style="19" customWidth="1"/>
    <col min="1287" max="1287" width="11.26953125" style="19" bestFit="1" customWidth="1"/>
    <col min="1288" max="1536" width="9.1796875" style="19"/>
    <col min="1537" max="1537" width="7.7265625" style="19" customWidth="1"/>
    <col min="1538" max="1538" width="49.26953125" style="19" customWidth="1"/>
    <col min="1539" max="1539" width="15.81640625" style="19" customWidth="1"/>
    <col min="1540" max="1540" width="14.54296875" style="19" customWidth="1"/>
    <col min="1541" max="1541" width="21.453125" style="19" customWidth="1"/>
    <col min="1542" max="1542" width="2.453125" style="19" customWidth="1"/>
    <col min="1543" max="1543" width="11.26953125" style="19" bestFit="1" customWidth="1"/>
    <col min="1544" max="1792" width="9.1796875" style="19"/>
    <col min="1793" max="1793" width="7.7265625" style="19" customWidth="1"/>
    <col min="1794" max="1794" width="49.26953125" style="19" customWidth="1"/>
    <col min="1795" max="1795" width="15.81640625" style="19" customWidth="1"/>
    <col min="1796" max="1796" width="14.54296875" style="19" customWidth="1"/>
    <col min="1797" max="1797" width="21.453125" style="19" customWidth="1"/>
    <col min="1798" max="1798" width="2.453125" style="19" customWidth="1"/>
    <col min="1799" max="1799" width="11.26953125" style="19" bestFit="1" customWidth="1"/>
    <col min="1800" max="2048" width="9.1796875" style="19"/>
    <col min="2049" max="2049" width="7.7265625" style="19" customWidth="1"/>
    <col min="2050" max="2050" width="49.26953125" style="19" customWidth="1"/>
    <col min="2051" max="2051" width="15.81640625" style="19" customWidth="1"/>
    <col min="2052" max="2052" width="14.54296875" style="19" customWidth="1"/>
    <col min="2053" max="2053" width="21.453125" style="19" customWidth="1"/>
    <col min="2054" max="2054" width="2.453125" style="19" customWidth="1"/>
    <col min="2055" max="2055" width="11.26953125" style="19" bestFit="1" customWidth="1"/>
    <col min="2056" max="2304" width="9.1796875" style="19"/>
    <col min="2305" max="2305" width="7.7265625" style="19" customWidth="1"/>
    <col min="2306" max="2306" width="49.26953125" style="19" customWidth="1"/>
    <col min="2307" max="2307" width="15.81640625" style="19" customWidth="1"/>
    <col min="2308" max="2308" width="14.54296875" style="19" customWidth="1"/>
    <col min="2309" max="2309" width="21.453125" style="19" customWidth="1"/>
    <col min="2310" max="2310" width="2.453125" style="19" customWidth="1"/>
    <col min="2311" max="2311" width="11.26953125" style="19" bestFit="1" customWidth="1"/>
    <col min="2312" max="2560" width="9.1796875" style="19"/>
    <col min="2561" max="2561" width="7.7265625" style="19" customWidth="1"/>
    <col min="2562" max="2562" width="49.26953125" style="19" customWidth="1"/>
    <col min="2563" max="2563" width="15.81640625" style="19" customWidth="1"/>
    <col min="2564" max="2564" width="14.54296875" style="19" customWidth="1"/>
    <col min="2565" max="2565" width="21.453125" style="19" customWidth="1"/>
    <col min="2566" max="2566" width="2.453125" style="19" customWidth="1"/>
    <col min="2567" max="2567" width="11.26953125" style="19" bestFit="1" customWidth="1"/>
    <col min="2568" max="2816" width="9.1796875" style="19"/>
    <col min="2817" max="2817" width="7.7265625" style="19" customWidth="1"/>
    <col min="2818" max="2818" width="49.26953125" style="19" customWidth="1"/>
    <col min="2819" max="2819" width="15.81640625" style="19" customWidth="1"/>
    <col min="2820" max="2820" width="14.54296875" style="19" customWidth="1"/>
    <col min="2821" max="2821" width="21.453125" style="19" customWidth="1"/>
    <col min="2822" max="2822" width="2.453125" style="19" customWidth="1"/>
    <col min="2823" max="2823" width="11.26953125" style="19" bestFit="1" customWidth="1"/>
    <col min="2824" max="3072" width="9.1796875" style="19"/>
    <col min="3073" max="3073" width="7.7265625" style="19" customWidth="1"/>
    <col min="3074" max="3074" width="49.26953125" style="19" customWidth="1"/>
    <col min="3075" max="3075" width="15.81640625" style="19" customWidth="1"/>
    <col min="3076" max="3076" width="14.54296875" style="19" customWidth="1"/>
    <col min="3077" max="3077" width="21.453125" style="19" customWidth="1"/>
    <col min="3078" max="3078" width="2.453125" style="19" customWidth="1"/>
    <col min="3079" max="3079" width="11.26953125" style="19" bestFit="1" customWidth="1"/>
    <col min="3080" max="3328" width="9.1796875" style="19"/>
    <col min="3329" max="3329" width="7.7265625" style="19" customWidth="1"/>
    <col min="3330" max="3330" width="49.26953125" style="19" customWidth="1"/>
    <col min="3331" max="3331" width="15.81640625" style="19" customWidth="1"/>
    <col min="3332" max="3332" width="14.54296875" style="19" customWidth="1"/>
    <col min="3333" max="3333" width="21.453125" style="19" customWidth="1"/>
    <col min="3334" max="3334" width="2.453125" style="19" customWidth="1"/>
    <col min="3335" max="3335" width="11.26953125" style="19" bestFit="1" customWidth="1"/>
    <col min="3336" max="3584" width="9.1796875" style="19"/>
    <col min="3585" max="3585" width="7.7265625" style="19" customWidth="1"/>
    <col min="3586" max="3586" width="49.26953125" style="19" customWidth="1"/>
    <col min="3587" max="3587" width="15.81640625" style="19" customWidth="1"/>
    <col min="3588" max="3588" width="14.54296875" style="19" customWidth="1"/>
    <col min="3589" max="3589" width="21.453125" style="19" customWidth="1"/>
    <col min="3590" max="3590" width="2.453125" style="19" customWidth="1"/>
    <col min="3591" max="3591" width="11.26953125" style="19" bestFit="1" customWidth="1"/>
    <col min="3592" max="3840" width="9.1796875" style="19"/>
    <col min="3841" max="3841" width="7.7265625" style="19" customWidth="1"/>
    <col min="3842" max="3842" width="49.26953125" style="19" customWidth="1"/>
    <col min="3843" max="3843" width="15.81640625" style="19" customWidth="1"/>
    <col min="3844" max="3844" width="14.54296875" style="19" customWidth="1"/>
    <col min="3845" max="3845" width="21.453125" style="19" customWidth="1"/>
    <col min="3846" max="3846" width="2.453125" style="19" customWidth="1"/>
    <col min="3847" max="3847" width="11.26953125" style="19" bestFit="1" customWidth="1"/>
    <col min="3848" max="4096" width="9.1796875" style="19"/>
    <col min="4097" max="4097" width="7.7265625" style="19" customWidth="1"/>
    <col min="4098" max="4098" width="49.26953125" style="19" customWidth="1"/>
    <col min="4099" max="4099" width="15.81640625" style="19" customWidth="1"/>
    <col min="4100" max="4100" width="14.54296875" style="19" customWidth="1"/>
    <col min="4101" max="4101" width="21.453125" style="19" customWidth="1"/>
    <col min="4102" max="4102" width="2.453125" style="19" customWidth="1"/>
    <col min="4103" max="4103" width="11.26953125" style="19" bestFit="1" customWidth="1"/>
    <col min="4104" max="4352" width="9.1796875" style="19"/>
    <col min="4353" max="4353" width="7.7265625" style="19" customWidth="1"/>
    <col min="4354" max="4354" width="49.26953125" style="19" customWidth="1"/>
    <col min="4355" max="4355" width="15.81640625" style="19" customWidth="1"/>
    <col min="4356" max="4356" width="14.54296875" style="19" customWidth="1"/>
    <col min="4357" max="4357" width="21.453125" style="19" customWidth="1"/>
    <col min="4358" max="4358" width="2.453125" style="19" customWidth="1"/>
    <col min="4359" max="4359" width="11.26953125" style="19" bestFit="1" customWidth="1"/>
    <col min="4360" max="4608" width="9.1796875" style="19"/>
    <col min="4609" max="4609" width="7.7265625" style="19" customWidth="1"/>
    <col min="4610" max="4610" width="49.26953125" style="19" customWidth="1"/>
    <col min="4611" max="4611" width="15.81640625" style="19" customWidth="1"/>
    <col min="4612" max="4612" width="14.54296875" style="19" customWidth="1"/>
    <col min="4613" max="4613" width="21.453125" style="19" customWidth="1"/>
    <col min="4614" max="4614" width="2.453125" style="19" customWidth="1"/>
    <col min="4615" max="4615" width="11.26953125" style="19" bestFit="1" customWidth="1"/>
    <col min="4616" max="4864" width="9.1796875" style="19"/>
    <col min="4865" max="4865" width="7.7265625" style="19" customWidth="1"/>
    <col min="4866" max="4866" width="49.26953125" style="19" customWidth="1"/>
    <col min="4867" max="4867" width="15.81640625" style="19" customWidth="1"/>
    <col min="4868" max="4868" width="14.54296875" style="19" customWidth="1"/>
    <col min="4869" max="4869" width="21.453125" style="19" customWidth="1"/>
    <col min="4870" max="4870" width="2.453125" style="19" customWidth="1"/>
    <col min="4871" max="4871" width="11.26953125" style="19" bestFit="1" customWidth="1"/>
    <col min="4872" max="5120" width="9.1796875" style="19"/>
    <col min="5121" max="5121" width="7.7265625" style="19" customWidth="1"/>
    <col min="5122" max="5122" width="49.26953125" style="19" customWidth="1"/>
    <col min="5123" max="5123" width="15.81640625" style="19" customWidth="1"/>
    <col min="5124" max="5124" width="14.54296875" style="19" customWidth="1"/>
    <col min="5125" max="5125" width="21.453125" style="19" customWidth="1"/>
    <col min="5126" max="5126" width="2.453125" style="19" customWidth="1"/>
    <col min="5127" max="5127" width="11.26953125" style="19" bestFit="1" customWidth="1"/>
    <col min="5128" max="5376" width="9.1796875" style="19"/>
    <col min="5377" max="5377" width="7.7265625" style="19" customWidth="1"/>
    <col min="5378" max="5378" width="49.26953125" style="19" customWidth="1"/>
    <col min="5379" max="5379" width="15.81640625" style="19" customWidth="1"/>
    <col min="5380" max="5380" width="14.54296875" style="19" customWidth="1"/>
    <col min="5381" max="5381" width="21.453125" style="19" customWidth="1"/>
    <col min="5382" max="5382" width="2.453125" style="19" customWidth="1"/>
    <col min="5383" max="5383" width="11.26953125" style="19" bestFit="1" customWidth="1"/>
    <col min="5384" max="5632" width="9.1796875" style="19"/>
    <col min="5633" max="5633" width="7.7265625" style="19" customWidth="1"/>
    <col min="5634" max="5634" width="49.26953125" style="19" customWidth="1"/>
    <col min="5635" max="5635" width="15.81640625" style="19" customWidth="1"/>
    <col min="5636" max="5636" width="14.54296875" style="19" customWidth="1"/>
    <col min="5637" max="5637" width="21.453125" style="19" customWidth="1"/>
    <col min="5638" max="5638" width="2.453125" style="19" customWidth="1"/>
    <col min="5639" max="5639" width="11.26953125" style="19" bestFit="1" customWidth="1"/>
    <col min="5640" max="5888" width="9.1796875" style="19"/>
    <col min="5889" max="5889" width="7.7265625" style="19" customWidth="1"/>
    <col min="5890" max="5890" width="49.26953125" style="19" customWidth="1"/>
    <col min="5891" max="5891" width="15.81640625" style="19" customWidth="1"/>
    <col min="5892" max="5892" width="14.54296875" style="19" customWidth="1"/>
    <col min="5893" max="5893" width="21.453125" style="19" customWidth="1"/>
    <col min="5894" max="5894" width="2.453125" style="19" customWidth="1"/>
    <col min="5895" max="5895" width="11.26953125" style="19" bestFit="1" customWidth="1"/>
    <col min="5896" max="6144" width="9.1796875" style="19"/>
    <col min="6145" max="6145" width="7.7265625" style="19" customWidth="1"/>
    <col min="6146" max="6146" width="49.26953125" style="19" customWidth="1"/>
    <col min="6147" max="6147" width="15.81640625" style="19" customWidth="1"/>
    <col min="6148" max="6148" width="14.54296875" style="19" customWidth="1"/>
    <col min="6149" max="6149" width="21.453125" style="19" customWidth="1"/>
    <col min="6150" max="6150" width="2.453125" style="19" customWidth="1"/>
    <col min="6151" max="6151" width="11.26953125" style="19" bestFit="1" customWidth="1"/>
    <col min="6152" max="6400" width="9.1796875" style="19"/>
    <col min="6401" max="6401" width="7.7265625" style="19" customWidth="1"/>
    <col min="6402" max="6402" width="49.26953125" style="19" customWidth="1"/>
    <col min="6403" max="6403" width="15.81640625" style="19" customWidth="1"/>
    <col min="6404" max="6404" width="14.54296875" style="19" customWidth="1"/>
    <col min="6405" max="6405" width="21.453125" style="19" customWidth="1"/>
    <col min="6406" max="6406" width="2.453125" style="19" customWidth="1"/>
    <col min="6407" max="6407" width="11.26953125" style="19" bestFit="1" customWidth="1"/>
    <col min="6408" max="6656" width="9.1796875" style="19"/>
    <col min="6657" max="6657" width="7.7265625" style="19" customWidth="1"/>
    <col min="6658" max="6658" width="49.26953125" style="19" customWidth="1"/>
    <col min="6659" max="6659" width="15.81640625" style="19" customWidth="1"/>
    <col min="6660" max="6660" width="14.54296875" style="19" customWidth="1"/>
    <col min="6661" max="6661" width="21.453125" style="19" customWidth="1"/>
    <col min="6662" max="6662" width="2.453125" style="19" customWidth="1"/>
    <col min="6663" max="6663" width="11.26953125" style="19" bestFit="1" customWidth="1"/>
    <col min="6664" max="6912" width="9.1796875" style="19"/>
    <col min="6913" max="6913" width="7.7265625" style="19" customWidth="1"/>
    <col min="6914" max="6914" width="49.26953125" style="19" customWidth="1"/>
    <col min="6915" max="6915" width="15.81640625" style="19" customWidth="1"/>
    <col min="6916" max="6916" width="14.54296875" style="19" customWidth="1"/>
    <col min="6917" max="6917" width="21.453125" style="19" customWidth="1"/>
    <col min="6918" max="6918" width="2.453125" style="19" customWidth="1"/>
    <col min="6919" max="6919" width="11.26953125" style="19" bestFit="1" customWidth="1"/>
    <col min="6920" max="7168" width="9.1796875" style="19"/>
    <col min="7169" max="7169" width="7.7265625" style="19" customWidth="1"/>
    <col min="7170" max="7170" width="49.26953125" style="19" customWidth="1"/>
    <col min="7171" max="7171" width="15.81640625" style="19" customWidth="1"/>
    <col min="7172" max="7172" width="14.54296875" style="19" customWidth="1"/>
    <col min="7173" max="7173" width="21.453125" style="19" customWidth="1"/>
    <col min="7174" max="7174" width="2.453125" style="19" customWidth="1"/>
    <col min="7175" max="7175" width="11.26953125" style="19" bestFit="1" customWidth="1"/>
    <col min="7176" max="7424" width="9.1796875" style="19"/>
    <col min="7425" max="7425" width="7.7265625" style="19" customWidth="1"/>
    <col min="7426" max="7426" width="49.26953125" style="19" customWidth="1"/>
    <col min="7427" max="7427" width="15.81640625" style="19" customWidth="1"/>
    <col min="7428" max="7428" width="14.54296875" style="19" customWidth="1"/>
    <col min="7429" max="7429" width="21.453125" style="19" customWidth="1"/>
    <col min="7430" max="7430" width="2.453125" style="19" customWidth="1"/>
    <col min="7431" max="7431" width="11.26953125" style="19" bestFit="1" customWidth="1"/>
    <col min="7432" max="7680" width="9.1796875" style="19"/>
    <col min="7681" max="7681" width="7.7265625" style="19" customWidth="1"/>
    <col min="7682" max="7682" width="49.26953125" style="19" customWidth="1"/>
    <col min="7683" max="7683" width="15.81640625" style="19" customWidth="1"/>
    <col min="7684" max="7684" width="14.54296875" style="19" customWidth="1"/>
    <col min="7685" max="7685" width="21.453125" style="19" customWidth="1"/>
    <col min="7686" max="7686" width="2.453125" style="19" customWidth="1"/>
    <col min="7687" max="7687" width="11.26953125" style="19" bestFit="1" customWidth="1"/>
    <col min="7688" max="7936" width="9.1796875" style="19"/>
    <col min="7937" max="7937" width="7.7265625" style="19" customWidth="1"/>
    <col min="7938" max="7938" width="49.26953125" style="19" customWidth="1"/>
    <col min="7939" max="7939" width="15.81640625" style="19" customWidth="1"/>
    <col min="7940" max="7940" width="14.54296875" style="19" customWidth="1"/>
    <col min="7941" max="7941" width="21.453125" style="19" customWidth="1"/>
    <col min="7942" max="7942" width="2.453125" style="19" customWidth="1"/>
    <col min="7943" max="7943" width="11.26953125" style="19" bestFit="1" customWidth="1"/>
    <col min="7944" max="8192" width="9.1796875" style="19"/>
    <col min="8193" max="8193" width="7.7265625" style="19" customWidth="1"/>
    <col min="8194" max="8194" width="49.26953125" style="19" customWidth="1"/>
    <col min="8195" max="8195" width="15.81640625" style="19" customWidth="1"/>
    <col min="8196" max="8196" width="14.54296875" style="19" customWidth="1"/>
    <col min="8197" max="8197" width="21.453125" style="19" customWidth="1"/>
    <col min="8198" max="8198" width="2.453125" style="19" customWidth="1"/>
    <col min="8199" max="8199" width="11.26953125" style="19" bestFit="1" customWidth="1"/>
    <col min="8200" max="8448" width="9.1796875" style="19"/>
    <col min="8449" max="8449" width="7.7265625" style="19" customWidth="1"/>
    <col min="8450" max="8450" width="49.26953125" style="19" customWidth="1"/>
    <col min="8451" max="8451" width="15.81640625" style="19" customWidth="1"/>
    <col min="8452" max="8452" width="14.54296875" style="19" customWidth="1"/>
    <col min="8453" max="8453" width="21.453125" style="19" customWidth="1"/>
    <col min="8454" max="8454" width="2.453125" style="19" customWidth="1"/>
    <col min="8455" max="8455" width="11.26953125" style="19" bestFit="1" customWidth="1"/>
    <col min="8456" max="8704" width="9.1796875" style="19"/>
    <col min="8705" max="8705" width="7.7265625" style="19" customWidth="1"/>
    <col min="8706" max="8706" width="49.26953125" style="19" customWidth="1"/>
    <col min="8707" max="8707" width="15.81640625" style="19" customWidth="1"/>
    <col min="8708" max="8708" width="14.54296875" style="19" customWidth="1"/>
    <col min="8709" max="8709" width="21.453125" style="19" customWidth="1"/>
    <col min="8710" max="8710" width="2.453125" style="19" customWidth="1"/>
    <col min="8711" max="8711" width="11.26953125" style="19" bestFit="1" customWidth="1"/>
    <col min="8712" max="8960" width="9.1796875" style="19"/>
    <col min="8961" max="8961" width="7.7265625" style="19" customWidth="1"/>
    <col min="8962" max="8962" width="49.26953125" style="19" customWidth="1"/>
    <col min="8963" max="8963" width="15.81640625" style="19" customWidth="1"/>
    <col min="8964" max="8964" width="14.54296875" style="19" customWidth="1"/>
    <col min="8965" max="8965" width="21.453125" style="19" customWidth="1"/>
    <col min="8966" max="8966" width="2.453125" style="19" customWidth="1"/>
    <col min="8967" max="8967" width="11.26953125" style="19" bestFit="1" customWidth="1"/>
    <col min="8968" max="9216" width="9.1796875" style="19"/>
    <col min="9217" max="9217" width="7.7265625" style="19" customWidth="1"/>
    <col min="9218" max="9218" width="49.26953125" style="19" customWidth="1"/>
    <col min="9219" max="9219" width="15.81640625" style="19" customWidth="1"/>
    <col min="9220" max="9220" width="14.54296875" style="19" customWidth="1"/>
    <col min="9221" max="9221" width="21.453125" style="19" customWidth="1"/>
    <col min="9222" max="9222" width="2.453125" style="19" customWidth="1"/>
    <col min="9223" max="9223" width="11.26953125" style="19" bestFit="1" customWidth="1"/>
    <col min="9224" max="9472" width="9.1796875" style="19"/>
    <col min="9473" max="9473" width="7.7265625" style="19" customWidth="1"/>
    <col min="9474" max="9474" width="49.26953125" style="19" customWidth="1"/>
    <col min="9475" max="9475" width="15.81640625" style="19" customWidth="1"/>
    <col min="9476" max="9476" width="14.54296875" style="19" customWidth="1"/>
    <col min="9477" max="9477" width="21.453125" style="19" customWidth="1"/>
    <col min="9478" max="9478" width="2.453125" style="19" customWidth="1"/>
    <col min="9479" max="9479" width="11.26953125" style="19" bestFit="1" customWidth="1"/>
    <col min="9480" max="9728" width="9.1796875" style="19"/>
    <col min="9729" max="9729" width="7.7265625" style="19" customWidth="1"/>
    <col min="9730" max="9730" width="49.26953125" style="19" customWidth="1"/>
    <col min="9731" max="9731" width="15.81640625" style="19" customWidth="1"/>
    <col min="9732" max="9732" width="14.54296875" style="19" customWidth="1"/>
    <col min="9733" max="9733" width="21.453125" style="19" customWidth="1"/>
    <col min="9734" max="9734" width="2.453125" style="19" customWidth="1"/>
    <col min="9735" max="9735" width="11.26953125" style="19" bestFit="1" customWidth="1"/>
    <col min="9736" max="9984" width="9.1796875" style="19"/>
    <col min="9985" max="9985" width="7.7265625" style="19" customWidth="1"/>
    <col min="9986" max="9986" width="49.26953125" style="19" customWidth="1"/>
    <col min="9987" max="9987" width="15.81640625" style="19" customWidth="1"/>
    <col min="9988" max="9988" width="14.54296875" style="19" customWidth="1"/>
    <col min="9989" max="9989" width="21.453125" style="19" customWidth="1"/>
    <col min="9990" max="9990" width="2.453125" style="19" customWidth="1"/>
    <col min="9991" max="9991" width="11.26953125" style="19" bestFit="1" customWidth="1"/>
    <col min="9992" max="10240" width="9.1796875" style="19"/>
    <col min="10241" max="10241" width="7.7265625" style="19" customWidth="1"/>
    <col min="10242" max="10242" width="49.26953125" style="19" customWidth="1"/>
    <col min="10243" max="10243" width="15.81640625" style="19" customWidth="1"/>
    <col min="10244" max="10244" width="14.54296875" style="19" customWidth="1"/>
    <col min="10245" max="10245" width="21.453125" style="19" customWidth="1"/>
    <col min="10246" max="10246" width="2.453125" style="19" customWidth="1"/>
    <col min="10247" max="10247" width="11.26953125" style="19" bestFit="1" customWidth="1"/>
    <col min="10248" max="10496" width="9.1796875" style="19"/>
    <col min="10497" max="10497" width="7.7265625" style="19" customWidth="1"/>
    <col min="10498" max="10498" width="49.26953125" style="19" customWidth="1"/>
    <col min="10499" max="10499" width="15.81640625" style="19" customWidth="1"/>
    <col min="10500" max="10500" width="14.54296875" style="19" customWidth="1"/>
    <col min="10501" max="10501" width="21.453125" style="19" customWidth="1"/>
    <col min="10502" max="10502" width="2.453125" style="19" customWidth="1"/>
    <col min="10503" max="10503" width="11.26953125" style="19" bestFit="1" customWidth="1"/>
    <col min="10504" max="10752" width="9.1796875" style="19"/>
    <col min="10753" max="10753" width="7.7265625" style="19" customWidth="1"/>
    <col min="10754" max="10754" width="49.26953125" style="19" customWidth="1"/>
    <col min="10755" max="10755" width="15.81640625" style="19" customWidth="1"/>
    <col min="10756" max="10756" width="14.54296875" style="19" customWidth="1"/>
    <col min="10757" max="10757" width="21.453125" style="19" customWidth="1"/>
    <col min="10758" max="10758" width="2.453125" style="19" customWidth="1"/>
    <col min="10759" max="10759" width="11.26953125" style="19" bestFit="1" customWidth="1"/>
    <col min="10760" max="11008" width="9.1796875" style="19"/>
    <col min="11009" max="11009" width="7.7265625" style="19" customWidth="1"/>
    <col min="11010" max="11010" width="49.26953125" style="19" customWidth="1"/>
    <col min="11011" max="11011" width="15.81640625" style="19" customWidth="1"/>
    <col min="11012" max="11012" width="14.54296875" style="19" customWidth="1"/>
    <col min="11013" max="11013" width="21.453125" style="19" customWidth="1"/>
    <col min="11014" max="11014" width="2.453125" style="19" customWidth="1"/>
    <col min="11015" max="11015" width="11.26953125" style="19" bestFit="1" customWidth="1"/>
    <col min="11016" max="11264" width="9.1796875" style="19"/>
    <col min="11265" max="11265" width="7.7265625" style="19" customWidth="1"/>
    <col min="11266" max="11266" width="49.26953125" style="19" customWidth="1"/>
    <col min="11267" max="11267" width="15.81640625" style="19" customWidth="1"/>
    <col min="11268" max="11268" width="14.54296875" style="19" customWidth="1"/>
    <col min="11269" max="11269" width="21.453125" style="19" customWidth="1"/>
    <col min="11270" max="11270" width="2.453125" style="19" customWidth="1"/>
    <col min="11271" max="11271" width="11.26953125" style="19" bestFit="1" customWidth="1"/>
    <col min="11272" max="11520" width="9.1796875" style="19"/>
    <col min="11521" max="11521" width="7.7265625" style="19" customWidth="1"/>
    <col min="11522" max="11522" width="49.26953125" style="19" customWidth="1"/>
    <col min="11523" max="11523" width="15.81640625" style="19" customWidth="1"/>
    <col min="11524" max="11524" width="14.54296875" style="19" customWidth="1"/>
    <col min="11525" max="11525" width="21.453125" style="19" customWidth="1"/>
    <col min="11526" max="11526" width="2.453125" style="19" customWidth="1"/>
    <col min="11527" max="11527" width="11.26953125" style="19" bestFit="1" customWidth="1"/>
    <col min="11528" max="11776" width="9.1796875" style="19"/>
    <col min="11777" max="11777" width="7.7265625" style="19" customWidth="1"/>
    <col min="11778" max="11778" width="49.26953125" style="19" customWidth="1"/>
    <col min="11779" max="11779" width="15.81640625" style="19" customWidth="1"/>
    <col min="11780" max="11780" width="14.54296875" style="19" customWidth="1"/>
    <col min="11781" max="11781" width="21.453125" style="19" customWidth="1"/>
    <col min="11782" max="11782" width="2.453125" style="19" customWidth="1"/>
    <col min="11783" max="11783" width="11.26953125" style="19" bestFit="1" customWidth="1"/>
    <col min="11784" max="12032" width="9.1796875" style="19"/>
    <col min="12033" max="12033" width="7.7265625" style="19" customWidth="1"/>
    <col min="12034" max="12034" width="49.26953125" style="19" customWidth="1"/>
    <col min="12035" max="12035" width="15.81640625" style="19" customWidth="1"/>
    <col min="12036" max="12036" width="14.54296875" style="19" customWidth="1"/>
    <col min="12037" max="12037" width="21.453125" style="19" customWidth="1"/>
    <col min="12038" max="12038" width="2.453125" style="19" customWidth="1"/>
    <col min="12039" max="12039" width="11.26953125" style="19" bestFit="1" customWidth="1"/>
    <col min="12040" max="12288" width="9.1796875" style="19"/>
    <col min="12289" max="12289" width="7.7265625" style="19" customWidth="1"/>
    <col min="12290" max="12290" width="49.26953125" style="19" customWidth="1"/>
    <col min="12291" max="12291" width="15.81640625" style="19" customWidth="1"/>
    <col min="12292" max="12292" width="14.54296875" style="19" customWidth="1"/>
    <col min="12293" max="12293" width="21.453125" style="19" customWidth="1"/>
    <col min="12294" max="12294" width="2.453125" style="19" customWidth="1"/>
    <col min="12295" max="12295" width="11.26953125" style="19" bestFit="1" customWidth="1"/>
    <col min="12296" max="12544" width="9.1796875" style="19"/>
    <col min="12545" max="12545" width="7.7265625" style="19" customWidth="1"/>
    <col min="12546" max="12546" width="49.26953125" style="19" customWidth="1"/>
    <col min="12547" max="12547" width="15.81640625" style="19" customWidth="1"/>
    <col min="12548" max="12548" width="14.54296875" style="19" customWidth="1"/>
    <col min="12549" max="12549" width="21.453125" style="19" customWidth="1"/>
    <col min="12550" max="12550" width="2.453125" style="19" customWidth="1"/>
    <col min="12551" max="12551" width="11.26953125" style="19" bestFit="1" customWidth="1"/>
    <col min="12552" max="12800" width="9.1796875" style="19"/>
    <col min="12801" max="12801" width="7.7265625" style="19" customWidth="1"/>
    <col min="12802" max="12802" width="49.26953125" style="19" customWidth="1"/>
    <col min="12803" max="12803" width="15.81640625" style="19" customWidth="1"/>
    <col min="12804" max="12804" width="14.54296875" style="19" customWidth="1"/>
    <col min="12805" max="12805" width="21.453125" style="19" customWidth="1"/>
    <col min="12806" max="12806" width="2.453125" style="19" customWidth="1"/>
    <col min="12807" max="12807" width="11.26953125" style="19" bestFit="1" customWidth="1"/>
    <col min="12808" max="13056" width="9.1796875" style="19"/>
    <col min="13057" max="13057" width="7.7265625" style="19" customWidth="1"/>
    <col min="13058" max="13058" width="49.26953125" style="19" customWidth="1"/>
    <col min="13059" max="13059" width="15.81640625" style="19" customWidth="1"/>
    <col min="13060" max="13060" width="14.54296875" style="19" customWidth="1"/>
    <col min="13061" max="13061" width="21.453125" style="19" customWidth="1"/>
    <col min="13062" max="13062" width="2.453125" style="19" customWidth="1"/>
    <col min="13063" max="13063" width="11.26953125" style="19" bestFit="1" customWidth="1"/>
    <col min="13064" max="13312" width="9.1796875" style="19"/>
    <col min="13313" max="13313" width="7.7265625" style="19" customWidth="1"/>
    <col min="13314" max="13314" width="49.26953125" style="19" customWidth="1"/>
    <col min="13315" max="13315" width="15.81640625" style="19" customWidth="1"/>
    <col min="13316" max="13316" width="14.54296875" style="19" customWidth="1"/>
    <col min="13317" max="13317" width="21.453125" style="19" customWidth="1"/>
    <col min="13318" max="13318" width="2.453125" style="19" customWidth="1"/>
    <col min="13319" max="13319" width="11.26953125" style="19" bestFit="1" customWidth="1"/>
    <col min="13320" max="13568" width="9.1796875" style="19"/>
    <col min="13569" max="13569" width="7.7265625" style="19" customWidth="1"/>
    <col min="13570" max="13570" width="49.26953125" style="19" customWidth="1"/>
    <col min="13571" max="13571" width="15.81640625" style="19" customWidth="1"/>
    <col min="13572" max="13572" width="14.54296875" style="19" customWidth="1"/>
    <col min="13573" max="13573" width="21.453125" style="19" customWidth="1"/>
    <col min="13574" max="13574" width="2.453125" style="19" customWidth="1"/>
    <col min="13575" max="13575" width="11.26953125" style="19" bestFit="1" customWidth="1"/>
    <col min="13576" max="13824" width="9.1796875" style="19"/>
    <col min="13825" max="13825" width="7.7265625" style="19" customWidth="1"/>
    <col min="13826" max="13826" width="49.26953125" style="19" customWidth="1"/>
    <col min="13827" max="13827" width="15.81640625" style="19" customWidth="1"/>
    <col min="13828" max="13828" width="14.54296875" style="19" customWidth="1"/>
    <col min="13829" max="13829" width="21.453125" style="19" customWidth="1"/>
    <col min="13830" max="13830" width="2.453125" style="19" customWidth="1"/>
    <col min="13831" max="13831" width="11.26953125" style="19" bestFit="1" customWidth="1"/>
    <col min="13832" max="14080" width="9.1796875" style="19"/>
    <col min="14081" max="14081" width="7.7265625" style="19" customWidth="1"/>
    <col min="14082" max="14082" width="49.26953125" style="19" customWidth="1"/>
    <col min="14083" max="14083" width="15.81640625" style="19" customWidth="1"/>
    <col min="14084" max="14084" width="14.54296875" style="19" customWidth="1"/>
    <col min="14085" max="14085" width="21.453125" style="19" customWidth="1"/>
    <col min="14086" max="14086" width="2.453125" style="19" customWidth="1"/>
    <col min="14087" max="14087" width="11.26953125" style="19" bestFit="1" customWidth="1"/>
    <col min="14088" max="14336" width="9.1796875" style="19"/>
    <col min="14337" max="14337" width="7.7265625" style="19" customWidth="1"/>
    <col min="14338" max="14338" width="49.26953125" style="19" customWidth="1"/>
    <col min="14339" max="14339" width="15.81640625" style="19" customWidth="1"/>
    <col min="14340" max="14340" width="14.54296875" style="19" customWidth="1"/>
    <col min="14341" max="14341" width="21.453125" style="19" customWidth="1"/>
    <col min="14342" max="14342" width="2.453125" style="19" customWidth="1"/>
    <col min="14343" max="14343" width="11.26953125" style="19" bestFit="1" customWidth="1"/>
    <col min="14344" max="14592" width="9.1796875" style="19"/>
    <col min="14593" max="14593" width="7.7265625" style="19" customWidth="1"/>
    <col min="14594" max="14594" width="49.26953125" style="19" customWidth="1"/>
    <col min="14595" max="14595" width="15.81640625" style="19" customWidth="1"/>
    <col min="14596" max="14596" width="14.54296875" style="19" customWidth="1"/>
    <col min="14597" max="14597" width="21.453125" style="19" customWidth="1"/>
    <col min="14598" max="14598" width="2.453125" style="19" customWidth="1"/>
    <col min="14599" max="14599" width="11.26953125" style="19" bestFit="1" customWidth="1"/>
    <col min="14600" max="14848" width="9.1796875" style="19"/>
    <col min="14849" max="14849" width="7.7265625" style="19" customWidth="1"/>
    <col min="14850" max="14850" width="49.26953125" style="19" customWidth="1"/>
    <col min="14851" max="14851" width="15.81640625" style="19" customWidth="1"/>
    <col min="14852" max="14852" width="14.54296875" style="19" customWidth="1"/>
    <col min="14853" max="14853" width="21.453125" style="19" customWidth="1"/>
    <col min="14854" max="14854" width="2.453125" style="19" customWidth="1"/>
    <col min="14855" max="14855" width="11.26953125" style="19" bestFit="1" customWidth="1"/>
    <col min="14856" max="15104" width="9.1796875" style="19"/>
    <col min="15105" max="15105" width="7.7265625" style="19" customWidth="1"/>
    <col min="15106" max="15106" width="49.26953125" style="19" customWidth="1"/>
    <col min="15107" max="15107" width="15.81640625" style="19" customWidth="1"/>
    <col min="15108" max="15108" width="14.54296875" style="19" customWidth="1"/>
    <col min="15109" max="15109" width="21.453125" style="19" customWidth="1"/>
    <col min="15110" max="15110" width="2.453125" style="19" customWidth="1"/>
    <col min="15111" max="15111" width="11.26953125" style="19" bestFit="1" customWidth="1"/>
    <col min="15112" max="15360" width="9.1796875" style="19"/>
    <col min="15361" max="15361" width="7.7265625" style="19" customWidth="1"/>
    <col min="15362" max="15362" width="49.26953125" style="19" customWidth="1"/>
    <col min="15363" max="15363" width="15.81640625" style="19" customWidth="1"/>
    <col min="15364" max="15364" width="14.54296875" style="19" customWidth="1"/>
    <col min="15365" max="15365" width="21.453125" style="19" customWidth="1"/>
    <col min="15366" max="15366" width="2.453125" style="19" customWidth="1"/>
    <col min="15367" max="15367" width="11.26953125" style="19" bestFit="1" customWidth="1"/>
    <col min="15368" max="15616" width="9.1796875" style="19"/>
    <col min="15617" max="15617" width="7.7265625" style="19" customWidth="1"/>
    <col min="15618" max="15618" width="49.26953125" style="19" customWidth="1"/>
    <col min="15619" max="15619" width="15.81640625" style="19" customWidth="1"/>
    <col min="15620" max="15620" width="14.54296875" style="19" customWidth="1"/>
    <col min="15621" max="15621" width="21.453125" style="19" customWidth="1"/>
    <col min="15622" max="15622" width="2.453125" style="19" customWidth="1"/>
    <col min="15623" max="15623" width="11.26953125" style="19" bestFit="1" customWidth="1"/>
    <col min="15624" max="15872" width="9.1796875" style="19"/>
    <col min="15873" max="15873" width="7.7265625" style="19" customWidth="1"/>
    <col min="15874" max="15874" width="49.26953125" style="19" customWidth="1"/>
    <col min="15875" max="15875" width="15.81640625" style="19" customWidth="1"/>
    <col min="15876" max="15876" width="14.54296875" style="19" customWidth="1"/>
    <col min="15877" max="15877" width="21.453125" style="19" customWidth="1"/>
    <col min="15878" max="15878" width="2.453125" style="19" customWidth="1"/>
    <col min="15879" max="15879" width="11.26953125" style="19" bestFit="1" customWidth="1"/>
    <col min="15880" max="16128" width="9.1796875" style="19"/>
    <col min="16129" max="16129" width="7.7265625" style="19" customWidth="1"/>
    <col min="16130" max="16130" width="49.26953125" style="19" customWidth="1"/>
    <col min="16131" max="16131" width="15.81640625" style="19" customWidth="1"/>
    <col min="16132" max="16132" width="14.54296875" style="19" customWidth="1"/>
    <col min="16133" max="16133" width="21.453125" style="19" customWidth="1"/>
    <col min="16134" max="16134" width="2.453125" style="19" customWidth="1"/>
    <col min="16135" max="16135" width="11.26953125" style="19" bestFit="1" customWidth="1"/>
    <col min="16136" max="16384" width="9.1796875" style="19"/>
  </cols>
  <sheetData>
    <row r="1" spans="1:5" ht="16.5" x14ac:dyDescent="0.35">
      <c r="D1" s="99" t="s">
        <v>9</v>
      </c>
      <c r="E1" s="100"/>
    </row>
    <row r="2" spans="1:5" x14ac:dyDescent="0.35">
      <c r="A2" s="20"/>
      <c r="B2" s="101" t="s">
        <v>10</v>
      </c>
      <c r="C2" s="101"/>
      <c r="D2" s="20"/>
      <c r="E2" s="20"/>
    </row>
    <row r="3" spans="1:5" ht="45.75" customHeight="1" x14ac:dyDescent="0.35">
      <c r="A3" s="101" t="s">
        <v>177</v>
      </c>
      <c r="B3" s="101"/>
      <c r="C3" s="101"/>
      <c r="D3" s="101"/>
      <c r="E3" s="101"/>
    </row>
    <row r="4" spans="1:5" x14ac:dyDescent="0.35">
      <c r="A4" s="102" t="s">
        <v>0</v>
      </c>
      <c r="B4" s="102" t="s">
        <v>11</v>
      </c>
      <c r="C4" s="102" t="s">
        <v>8</v>
      </c>
      <c r="D4" s="103"/>
    </row>
    <row r="5" spans="1:5" x14ac:dyDescent="0.35">
      <c r="A5" s="102"/>
      <c r="B5" s="102"/>
      <c r="C5" s="102"/>
      <c r="D5" s="103"/>
    </row>
    <row r="6" spans="1:5" x14ac:dyDescent="0.35">
      <c r="A6" s="21">
        <v>1</v>
      </c>
      <c r="B6" s="22" t="s">
        <v>12</v>
      </c>
      <c r="C6" s="104">
        <f>SUM(C7:D11)</f>
        <v>0</v>
      </c>
      <c r="D6" s="105"/>
      <c r="E6" s="23"/>
    </row>
    <row r="7" spans="1:5" x14ac:dyDescent="0.35">
      <c r="A7" s="24">
        <v>42736</v>
      </c>
      <c r="B7" s="25" t="s">
        <v>13</v>
      </c>
      <c r="C7" s="97"/>
      <c r="D7" s="98"/>
      <c r="E7" s="23"/>
    </row>
    <row r="8" spans="1:5" x14ac:dyDescent="0.35">
      <c r="A8" s="24">
        <v>42767</v>
      </c>
      <c r="B8" s="25" t="s">
        <v>14</v>
      </c>
      <c r="C8" s="97">
        <f>C7*0</f>
        <v>0</v>
      </c>
      <c r="D8" s="98"/>
    </row>
    <row r="9" spans="1:5" x14ac:dyDescent="0.35">
      <c r="A9" s="24">
        <v>43891</v>
      </c>
      <c r="B9" s="25" t="s">
        <v>15</v>
      </c>
      <c r="C9" s="97"/>
      <c r="D9" s="98"/>
    </row>
    <row r="10" spans="1:5" x14ac:dyDescent="0.35">
      <c r="A10" s="24">
        <v>42826</v>
      </c>
      <c r="B10" s="25" t="s">
        <v>16</v>
      </c>
      <c r="C10" s="97"/>
      <c r="D10" s="98"/>
    </row>
    <row r="11" spans="1:5" x14ac:dyDescent="0.35">
      <c r="A11" s="24" t="s">
        <v>17</v>
      </c>
      <c r="B11" s="25" t="s">
        <v>18</v>
      </c>
      <c r="C11" s="97"/>
      <c r="D11" s="98"/>
    </row>
    <row r="12" spans="1:5" ht="30" x14ac:dyDescent="0.35">
      <c r="A12" s="21">
        <v>2</v>
      </c>
      <c r="B12" s="26" t="s">
        <v>19</v>
      </c>
      <c r="C12" s="104">
        <f>SUM(C13:D17)</f>
        <v>0</v>
      </c>
      <c r="D12" s="105"/>
      <c r="E12" s="27"/>
    </row>
    <row r="13" spans="1:5" x14ac:dyDescent="0.35">
      <c r="A13" s="28" t="s">
        <v>20</v>
      </c>
      <c r="B13" s="29" t="s">
        <v>21</v>
      </c>
      <c r="C13" s="97">
        <f>ROUND(C7*0.15,-2)</f>
        <v>0</v>
      </c>
      <c r="D13" s="98"/>
      <c r="E13" s="30"/>
    </row>
    <row r="14" spans="1:5" x14ac:dyDescent="0.35">
      <c r="A14" s="28" t="s">
        <v>22</v>
      </c>
      <c r="B14" s="29" t="s">
        <v>23</v>
      </c>
      <c r="C14" s="97">
        <f>C7*0.33795635</f>
        <v>0</v>
      </c>
      <c r="D14" s="98"/>
      <c r="E14" s="27"/>
    </row>
    <row r="15" spans="1:5" x14ac:dyDescent="0.35">
      <c r="A15" s="28" t="s">
        <v>24</v>
      </c>
      <c r="B15" s="31" t="s">
        <v>25</v>
      </c>
      <c r="C15" s="97" t="s">
        <v>26</v>
      </c>
      <c r="D15" s="98"/>
      <c r="E15" s="27"/>
    </row>
    <row r="16" spans="1:5" x14ac:dyDescent="0.35">
      <c r="A16" s="28" t="s">
        <v>27</v>
      </c>
      <c r="B16" s="29" t="s">
        <v>28</v>
      </c>
      <c r="C16" s="97" t="s">
        <v>26</v>
      </c>
      <c r="D16" s="98"/>
      <c r="E16" s="27"/>
    </row>
    <row r="17" spans="1:7" x14ac:dyDescent="0.35">
      <c r="A17" s="28" t="s">
        <v>29</v>
      </c>
      <c r="B17" s="29" t="s">
        <v>28</v>
      </c>
      <c r="C17" s="97" t="s">
        <v>26</v>
      </c>
      <c r="D17" s="98"/>
      <c r="E17" s="27"/>
    </row>
    <row r="18" spans="1:7" x14ac:dyDescent="0.35">
      <c r="A18" s="21">
        <v>3</v>
      </c>
      <c r="B18" s="21" t="s">
        <v>30</v>
      </c>
      <c r="C18" s="107">
        <f>(C6+C12)*0</f>
        <v>0</v>
      </c>
      <c r="D18" s="108"/>
    </row>
    <row r="19" spans="1:7" x14ac:dyDescent="0.35">
      <c r="A19" s="21">
        <v>4</v>
      </c>
      <c r="B19" s="22" t="s">
        <v>31</v>
      </c>
      <c r="C19" s="104">
        <f>C6+C12+C18</f>
        <v>0</v>
      </c>
      <c r="D19" s="105"/>
      <c r="E19" s="23"/>
      <c r="G19" s="23"/>
    </row>
    <row r="20" spans="1:7" x14ac:dyDescent="0.35">
      <c r="A20" s="109"/>
      <c r="B20" s="109"/>
      <c r="C20" s="109"/>
      <c r="D20" s="109"/>
      <c r="E20" s="109"/>
    </row>
    <row r="21" spans="1:7" x14ac:dyDescent="0.35">
      <c r="A21" s="27"/>
      <c r="B21" s="110" t="s">
        <v>32</v>
      </c>
      <c r="C21" s="110"/>
      <c r="D21" s="110"/>
      <c r="E21" s="110"/>
      <c r="G21" s="23"/>
    </row>
    <row r="22" spans="1:7" ht="23" x14ac:dyDescent="0.35">
      <c r="A22" s="32" t="s">
        <v>0</v>
      </c>
      <c r="B22" s="33" t="s">
        <v>33</v>
      </c>
      <c r="C22" s="34" t="s">
        <v>34</v>
      </c>
      <c r="D22" s="34" t="s">
        <v>35</v>
      </c>
      <c r="E22" s="33" t="s">
        <v>36</v>
      </c>
    </row>
    <row r="23" spans="1:7" x14ac:dyDescent="0.35">
      <c r="A23" s="35">
        <v>1</v>
      </c>
      <c r="B23" s="36" t="s">
        <v>37</v>
      </c>
      <c r="C23" s="37"/>
      <c r="D23" s="38"/>
      <c r="E23" s="39">
        <f t="shared" ref="E23:E28" si="0">C23*D23</f>
        <v>0</v>
      </c>
    </row>
    <row r="24" spans="1:7" x14ac:dyDescent="0.35">
      <c r="A24" s="35">
        <v>2</v>
      </c>
      <c r="B24" s="40" t="s">
        <v>38</v>
      </c>
      <c r="C24" s="37"/>
      <c r="D24" s="38"/>
      <c r="E24" s="39">
        <f t="shared" si="0"/>
        <v>0</v>
      </c>
    </row>
    <row r="25" spans="1:7" x14ac:dyDescent="0.35">
      <c r="A25" s="35">
        <v>3</v>
      </c>
      <c r="B25" s="40" t="s">
        <v>39</v>
      </c>
      <c r="C25" s="37"/>
      <c r="D25" s="38"/>
      <c r="E25" s="39">
        <f t="shared" si="0"/>
        <v>0</v>
      </c>
    </row>
    <row r="26" spans="1:7" x14ac:dyDescent="0.35">
      <c r="A26" s="35">
        <v>4</v>
      </c>
      <c r="B26" s="40" t="s">
        <v>40</v>
      </c>
      <c r="C26" s="37"/>
      <c r="D26" s="38"/>
      <c r="E26" s="39">
        <f t="shared" si="0"/>
        <v>0</v>
      </c>
    </row>
    <row r="27" spans="1:7" x14ac:dyDescent="0.35">
      <c r="A27" s="35">
        <v>5</v>
      </c>
      <c r="B27" s="40" t="s">
        <v>41</v>
      </c>
      <c r="C27" s="37"/>
      <c r="D27" s="38"/>
      <c r="E27" s="39">
        <f t="shared" si="0"/>
        <v>0</v>
      </c>
    </row>
    <row r="28" spans="1:7" x14ac:dyDescent="0.35">
      <c r="A28" s="35" t="s">
        <v>42</v>
      </c>
      <c r="B28" s="40" t="s">
        <v>28</v>
      </c>
      <c r="C28" s="37"/>
      <c r="D28" s="38"/>
      <c r="E28" s="39">
        <f t="shared" si="0"/>
        <v>0</v>
      </c>
    </row>
    <row r="29" spans="1:7" x14ac:dyDescent="0.35">
      <c r="A29" s="35"/>
      <c r="B29" s="41" t="s">
        <v>43</v>
      </c>
      <c r="C29" s="37" t="s">
        <v>44</v>
      </c>
      <c r="D29" s="42">
        <f>SUM(D23:D28)</f>
        <v>0</v>
      </c>
      <c r="E29" s="43">
        <f>SUM(E23:E28)</f>
        <v>0</v>
      </c>
    </row>
    <row r="30" spans="1:7" x14ac:dyDescent="0.35">
      <c r="A30" s="44"/>
      <c r="B30" s="45"/>
      <c r="C30" s="44"/>
      <c r="D30" s="44"/>
      <c r="E30" s="46"/>
    </row>
    <row r="31" spans="1:7" x14ac:dyDescent="0.35">
      <c r="A31" s="44"/>
      <c r="B31" s="45"/>
      <c r="C31" s="44"/>
      <c r="D31" s="44"/>
      <c r="E31" s="46"/>
    </row>
    <row r="32" spans="1:7" x14ac:dyDescent="0.35">
      <c r="B32" s="47"/>
      <c r="C32" s="47"/>
      <c r="D32" s="48"/>
    </row>
    <row r="33" spans="1:5" x14ac:dyDescent="0.35">
      <c r="B33" s="49" t="s">
        <v>33</v>
      </c>
      <c r="C33" s="111"/>
      <c r="D33" s="111"/>
      <c r="E33" s="19" t="s">
        <v>45</v>
      </c>
    </row>
    <row r="34" spans="1:5" x14ac:dyDescent="0.35">
      <c r="B34" s="50"/>
      <c r="C34" s="106" t="s">
        <v>46</v>
      </c>
      <c r="D34" s="106"/>
    </row>
    <row r="35" spans="1:5" x14ac:dyDescent="0.35">
      <c r="B35" s="50"/>
    </row>
    <row r="36" spans="1:5" x14ac:dyDescent="0.35">
      <c r="A36" s="51"/>
    </row>
  </sheetData>
  <mergeCells count="24">
    <mergeCell ref="C34:D34"/>
    <mergeCell ref="C12:D12"/>
    <mergeCell ref="C13:D13"/>
    <mergeCell ref="C14:D14"/>
    <mergeCell ref="C15:D15"/>
    <mergeCell ref="C16:D16"/>
    <mergeCell ref="C17:D17"/>
    <mergeCell ref="C18:D18"/>
    <mergeCell ref="C19:D19"/>
    <mergeCell ref="A20:E20"/>
    <mergeCell ref="B21:E21"/>
    <mergeCell ref="C33:D33"/>
    <mergeCell ref="C11:D11"/>
    <mergeCell ref="D1:E1"/>
    <mergeCell ref="B2:C2"/>
    <mergeCell ref="A3:E3"/>
    <mergeCell ref="A4:A5"/>
    <mergeCell ref="B4:B5"/>
    <mergeCell ref="C4:D5"/>
    <mergeCell ref="C6:D6"/>
    <mergeCell ref="C7:D7"/>
    <mergeCell ref="C8:D8"/>
    <mergeCell ref="C9:D9"/>
    <mergeCell ref="C10:D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3.1</vt:lpstr>
      <vt:lpstr>3.2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Зверинцев Андрей Викторович</dc:creator>
  <cp:lastModifiedBy>Хамидулин Саяр Гаярович</cp:lastModifiedBy>
  <cp:lastPrinted>2023-06-26T11:30:48Z</cp:lastPrinted>
  <dcterms:created xsi:type="dcterms:W3CDTF">2021-08-03T13:25:11Z</dcterms:created>
  <dcterms:modified xsi:type="dcterms:W3CDTF">2026-06-24T12:50:02Z</dcterms:modified>
</cp:coreProperties>
</file>